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10608" yWindow="0" windowWidth="14616" windowHeight="11868"/>
  </bookViews>
  <sheets>
    <sheet name="READ ME" sheetId="8" r:id="rId1"/>
    <sheet name="Cross Section" sheetId="4" r:id="rId2"/>
  </sheets>
  <definedNames>
    <definedName name="_xlnm.Print_Area" localSheetId="1">'Cross Section'!$A$8:$K$65</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8" l="1"/>
  <c r="B12" i="4" l="1"/>
  <c r="F11" i="4"/>
  <c r="L10" i="4"/>
  <c r="F10" i="4"/>
  <c r="J9" i="4"/>
  <c r="F9" i="4"/>
  <c r="J8" i="4"/>
  <c r="F8" i="4"/>
  <c r="X7" i="4"/>
  <c r="X6" i="4"/>
  <c r="X5" i="4"/>
  <c r="X4" i="4"/>
  <c r="X3" i="4"/>
  <c r="X2" i="4"/>
  <c r="X1" i="4"/>
  <c r="G1" i="4" s="1"/>
  <c r="J10" i="4" l="1"/>
  <c r="U42" i="4"/>
  <c r="U43" i="4"/>
  <c r="U44" i="4"/>
  <c r="U45" i="4"/>
  <c r="U46" i="4"/>
  <c r="U47" i="4"/>
  <c r="U48" i="4"/>
  <c r="U49" i="4"/>
  <c r="U50" i="4"/>
  <c r="U51" i="4"/>
  <c r="U52" i="4"/>
  <c r="U53" i="4"/>
  <c r="U54" i="4"/>
  <c r="U55" i="4"/>
  <c r="U56" i="4"/>
  <c r="U57" i="4"/>
  <c r="U58" i="4"/>
  <c r="U59" i="4"/>
  <c r="U41" i="4"/>
  <c r="W42" i="4"/>
  <c r="W43" i="4"/>
  <c r="W44" i="4"/>
  <c r="W45" i="4"/>
  <c r="W46" i="4"/>
  <c r="W47" i="4"/>
  <c r="W48" i="4"/>
  <c r="W49" i="4"/>
  <c r="W50" i="4"/>
  <c r="W51" i="4"/>
  <c r="W52" i="4"/>
  <c r="W53" i="4"/>
  <c r="W54" i="4"/>
  <c r="W55" i="4"/>
  <c r="W56" i="4"/>
  <c r="W57" i="4"/>
  <c r="W58" i="4"/>
  <c r="W59" i="4"/>
  <c r="W41" i="4"/>
  <c r="Z24" i="4"/>
  <c r="Z25" i="4"/>
  <c r="Z26" i="4"/>
  <c r="Z27" i="4"/>
  <c r="AC24" i="4"/>
  <c r="AC28" i="4" s="1"/>
  <c r="AC25" i="4"/>
  <c r="AC26" i="4"/>
  <c r="AC27" i="4"/>
  <c r="AF24" i="4"/>
  <c r="AF28" i="4" s="1"/>
  <c r="AF25" i="4"/>
  <c r="AF26" i="4"/>
  <c r="AF27" i="4"/>
  <c r="AA12" i="4"/>
  <c r="AA13" i="4"/>
  <c r="AA14" i="4"/>
  <c r="AA15" i="4"/>
  <c r="AA18" i="4"/>
  <c r="AA22" i="4" s="1"/>
  <c r="AA19" i="4"/>
  <c r="AA20" i="4"/>
  <c r="AA21" i="4"/>
  <c r="AA24" i="4"/>
  <c r="AA28" i="4" s="1"/>
  <c r="AA25" i="4"/>
  <c r="AA26" i="4"/>
  <c r="AA27" i="4"/>
  <c r="AD12" i="4"/>
  <c r="AD16" i="4" s="1"/>
  <c r="AD13" i="4"/>
  <c r="AD14" i="4"/>
  <c r="AD15" i="4"/>
  <c r="AD18" i="4"/>
  <c r="AD22" i="4" s="1"/>
  <c r="AD19" i="4"/>
  <c r="AD20" i="4"/>
  <c r="AD21" i="4"/>
  <c r="AD24" i="4"/>
  <c r="AD28" i="4" s="1"/>
  <c r="AD25" i="4"/>
  <c r="AD26" i="4"/>
  <c r="AD27" i="4"/>
  <c r="AG12" i="4"/>
  <c r="AG16" i="4" s="1"/>
  <c r="AG13" i="4"/>
  <c r="AG14" i="4"/>
  <c r="AG15" i="4"/>
  <c r="AG18" i="4"/>
  <c r="AG22" i="4" s="1"/>
  <c r="AG19" i="4"/>
  <c r="AG20" i="4"/>
  <c r="AG21" i="4"/>
  <c r="AG24" i="4"/>
  <c r="AG28" i="4" s="1"/>
  <c r="AG25" i="4"/>
  <c r="AG26" i="4"/>
  <c r="AG27" i="4"/>
  <c r="AE41" i="4"/>
  <c r="AM41" i="4" s="1"/>
  <c r="AE42" i="4"/>
  <c r="AM42" i="4" s="1"/>
  <c r="AE43" i="4"/>
  <c r="AM43" i="4" s="1"/>
  <c r="AE44" i="4"/>
  <c r="AM44" i="4" s="1"/>
  <c r="AE45" i="4"/>
  <c r="AM45" i="4" s="1"/>
  <c r="AE46" i="4"/>
  <c r="AM46" i="4" s="1"/>
  <c r="AE47" i="4"/>
  <c r="AM47" i="4" s="1"/>
  <c r="AE48" i="4"/>
  <c r="AM48" i="4" s="1"/>
  <c r="AE49" i="4"/>
  <c r="AM49" i="4" s="1"/>
  <c r="AE50" i="4"/>
  <c r="AM50" i="4" s="1"/>
  <c r="AE51" i="4"/>
  <c r="AM51" i="4" s="1"/>
  <c r="AE52" i="4"/>
  <c r="AM52" i="4" s="1"/>
  <c r="AE53" i="4"/>
  <c r="AM53" i="4" s="1"/>
  <c r="AE54" i="4"/>
  <c r="AM54" i="4" s="1"/>
  <c r="AE55" i="4"/>
  <c r="AM55" i="4" s="1"/>
  <c r="AE56" i="4"/>
  <c r="AM56" i="4" s="1"/>
  <c r="AE57" i="4"/>
  <c r="AM57" i="4" s="1"/>
  <c r="AE58" i="4"/>
  <c r="AM58" i="4" s="1"/>
  <c r="AE59" i="4"/>
  <c r="AM59" i="4" s="1"/>
  <c r="AS15" i="4"/>
  <c r="AR15" i="4"/>
  <c r="AR14" i="4"/>
  <c r="AS14" i="4"/>
  <c r="AR13" i="4"/>
  <c r="AS13" i="4"/>
  <c r="AR12" i="4"/>
  <c r="AR16" i="4" s="1"/>
  <c r="AS12" i="4"/>
  <c r="AO27" i="4"/>
  <c r="AP27" i="4"/>
  <c r="AO26" i="4"/>
  <c r="AP26" i="4"/>
  <c r="AO25" i="4"/>
  <c r="AP25" i="4"/>
  <c r="AO24" i="4"/>
  <c r="AO28" i="4" s="1"/>
  <c r="AP24" i="4"/>
  <c r="AP28" i="4" s="1"/>
  <c r="AO21" i="4"/>
  <c r="AP21" i="4"/>
  <c r="AO20" i="4"/>
  <c r="AP20" i="4"/>
  <c r="AO19" i="4"/>
  <c r="AP19" i="4"/>
  <c r="AO18" i="4"/>
  <c r="AO22" i="4" s="1"/>
  <c r="AP18" i="4"/>
  <c r="AP22" i="4" s="1"/>
  <c r="AO15" i="4"/>
  <c r="AP15" i="4"/>
  <c r="AO14" i="4"/>
  <c r="AP14" i="4"/>
  <c r="AO13" i="4"/>
  <c r="AP13" i="4"/>
  <c r="AO12" i="4"/>
  <c r="AO16" i="4" s="1"/>
  <c r="AP12" i="4"/>
  <c r="AP16" i="4" s="1"/>
  <c r="AL27" i="4"/>
  <c r="AM27" i="4"/>
  <c r="AL26" i="4"/>
  <c r="AM26" i="4"/>
  <c r="AL25" i="4"/>
  <c r="AM25" i="4"/>
  <c r="AL24" i="4"/>
  <c r="AL28" i="4" s="1"/>
  <c r="AM24" i="4"/>
  <c r="AM28" i="4" s="1"/>
  <c r="AL21" i="4"/>
  <c r="AM21" i="4"/>
  <c r="AL20" i="4"/>
  <c r="AM20" i="4"/>
  <c r="AL19" i="4"/>
  <c r="AM19" i="4"/>
  <c r="AL18" i="4"/>
  <c r="AL22" i="4" s="1"/>
  <c r="AM18" i="4"/>
  <c r="AL15" i="4"/>
  <c r="AM15" i="4"/>
  <c r="AL14" i="4"/>
  <c r="AM14" i="4"/>
  <c r="AL13" i="4"/>
  <c r="AM13" i="4"/>
  <c r="AL12" i="4"/>
  <c r="AL16" i="4" s="1"/>
  <c r="AM12" i="4"/>
  <c r="AM16" i="4" s="1"/>
  <c r="AI27" i="4"/>
  <c r="AJ27" i="4"/>
  <c r="AI26" i="4"/>
  <c r="AJ26" i="4"/>
  <c r="AI25" i="4"/>
  <c r="AJ25" i="4"/>
  <c r="AI24" i="4"/>
  <c r="AI28" i="4" s="1"/>
  <c r="AJ24" i="4"/>
  <c r="AJ28" i="4" s="1"/>
  <c r="AI21" i="4"/>
  <c r="AJ21" i="4"/>
  <c r="AI20" i="4"/>
  <c r="AJ20" i="4"/>
  <c r="AI19" i="4"/>
  <c r="AJ19" i="4"/>
  <c r="AI18" i="4"/>
  <c r="AI22" i="4" s="1"/>
  <c r="AJ18" i="4"/>
  <c r="AJ22" i="4" s="1"/>
  <c r="AI15" i="4"/>
  <c r="AJ15" i="4"/>
  <c r="AI14" i="4"/>
  <c r="AJ14" i="4"/>
  <c r="AI13" i="4"/>
  <c r="AJ13" i="4"/>
  <c r="AI12" i="4"/>
  <c r="AI16" i="4" s="1"/>
  <c r="AJ12" i="4"/>
  <c r="AJ16" i="4" s="1"/>
  <c r="AC15" i="4"/>
  <c r="AF15" i="4"/>
  <c r="AF14" i="4"/>
  <c r="AC12" i="4"/>
  <c r="AC16" i="4" s="1"/>
  <c r="Z14" i="4"/>
  <c r="Z12" i="4"/>
  <c r="AF21" i="4"/>
  <c r="AF20" i="4"/>
  <c r="AF19" i="4"/>
  <c r="AF18" i="4"/>
  <c r="AF22" i="4" s="1"/>
  <c r="AF13" i="4"/>
  <c r="AF12" i="4"/>
  <c r="AF16" i="4" s="1"/>
  <c r="AC21" i="4"/>
  <c r="AC20" i="4"/>
  <c r="AC19" i="4"/>
  <c r="AC18" i="4"/>
  <c r="AC22" i="4" s="1"/>
  <c r="AC14" i="4"/>
  <c r="AC13" i="4"/>
  <c r="Z18" i="4"/>
  <c r="Z22" i="4" s="1"/>
  <c r="Z21" i="4"/>
  <c r="Z20" i="4"/>
  <c r="Z19" i="4"/>
  <c r="Z15" i="4"/>
  <c r="Z13" i="4"/>
  <c r="Z16" i="4" l="1"/>
  <c r="AM22" i="4"/>
  <c r="W61" i="4"/>
  <c r="Z28" i="4"/>
  <c r="AS16" i="4"/>
  <c r="U61" i="4"/>
  <c r="AM61" i="4"/>
  <c r="AE61" i="4"/>
  <c r="AA16" i="4"/>
  <c r="AI38" i="4" l="1"/>
  <c r="W62" i="4"/>
  <c r="Y58" i="4" s="1"/>
  <c r="AA58" i="4" s="1"/>
  <c r="AI37" i="4"/>
  <c r="AB53" i="4"/>
  <c r="AJ53" i="4" s="1"/>
  <c r="AB54" i="4"/>
  <c r="AJ54" i="4" s="1"/>
  <c r="AF37" i="4"/>
  <c r="AF38" i="4"/>
  <c r="AB42" i="4" l="1"/>
  <c r="AJ42" i="4" s="1"/>
  <c r="AG58" i="4"/>
  <c r="Y55" i="4"/>
  <c r="AD55" i="4" s="1"/>
  <c r="Z58" i="4"/>
  <c r="AB45" i="4"/>
  <c r="AJ45" i="4" s="1"/>
  <c r="AB50" i="4"/>
  <c r="AJ50" i="4" s="1"/>
  <c r="AB46" i="4"/>
  <c r="AJ46" i="4" s="1"/>
  <c r="Y43" i="4"/>
  <c r="AC43" i="4" s="1"/>
  <c r="AD58" i="4"/>
  <c r="Y42" i="4"/>
  <c r="AA42" i="4" s="1"/>
  <c r="AB58" i="4"/>
  <c r="AJ58" i="4" s="1"/>
  <c r="AB44" i="4"/>
  <c r="AJ44" i="4" s="1"/>
  <c r="Y47" i="4"/>
  <c r="Z47" i="4" s="1"/>
  <c r="Y56" i="4"/>
  <c r="AC56" i="4" s="1"/>
  <c r="AB57" i="4"/>
  <c r="AJ57" i="4" s="1"/>
  <c r="Y50" i="4"/>
  <c r="AC50" i="4" s="1"/>
  <c r="AB48" i="4"/>
  <c r="AJ48" i="4" s="1"/>
  <c r="AB41" i="4"/>
  <c r="AJ41" i="4" s="1"/>
  <c r="Y57" i="4"/>
  <c r="AD57" i="4" s="1"/>
  <c r="Y54" i="4"/>
  <c r="AA54" i="4" s="1"/>
  <c r="Y48" i="4"/>
  <c r="AA48" i="4" s="1"/>
  <c r="AB52" i="4"/>
  <c r="AJ52" i="4" s="1"/>
  <c r="Y41" i="4"/>
  <c r="Z41" i="4" s="1"/>
  <c r="Y45" i="4"/>
  <c r="AA45" i="4" s="1"/>
  <c r="Y53" i="4"/>
  <c r="AC53" i="4" s="1"/>
  <c r="AB56" i="4"/>
  <c r="AJ56" i="4" s="1"/>
  <c r="AB43" i="4"/>
  <c r="AJ43" i="4" s="1"/>
  <c r="Y59" i="4"/>
  <c r="AA59" i="4" s="1"/>
  <c r="Y52" i="4"/>
  <c r="Z52" i="4" s="1"/>
  <c r="Y51" i="4"/>
  <c r="AC51" i="4" s="1"/>
  <c r="AB47" i="4"/>
  <c r="AJ47" i="4" s="1"/>
  <c r="AB51" i="4"/>
  <c r="AJ51" i="4" s="1"/>
  <c r="Y49" i="4"/>
  <c r="AD49" i="4" s="1"/>
  <c r="Y46" i="4"/>
  <c r="AG46" i="4" s="1"/>
  <c r="AC58" i="4"/>
  <c r="AB55" i="4"/>
  <c r="AJ55" i="4" s="1"/>
  <c r="AB59" i="4"/>
  <c r="AJ59" i="4" s="1"/>
  <c r="AB49" i="4"/>
  <c r="AJ49" i="4" s="1"/>
  <c r="Y44" i="4"/>
  <c r="AC44" i="4" s="1"/>
  <c r="Z57" i="4"/>
  <c r="AA53" i="4"/>
  <c r="AD53" i="4"/>
  <c r="AG48" i="4"/>
  <c r="AD41" i="4" l="1"/>
  <c r="AG41" i="4"/>
  <c r="AA44" i="4"/>
  <c r="AC45" i="4"/>
  <c r="Z44" i="4"/>
  <c r="Z49" i="4"/>
  <c r="AD50" i="4"/>
  <c r="AG53" i="4"/>
  <c r="AC49" i="4"/>
  <c r="AC48" i="4"/>
  <c r="AC42" i="4"/>
  <c r="Z54" i="4"/>
  <c r="Z42" i="4"/>
  <c r="AA46" i="4"/>
  <c r="AG42" i="4"/>
  <c r="AD42" i="4"/>
  <c r="AC46" i="4"/>
  <c r="AG55" i="4"/>
  <c r="AG59" i="4"/>
  <c r="Z45" i="4"/>
  <c r="AD44" i="4"/>
  <c r="AD46" i="4"/>
  <c r="Z59" i="4"/>
  <c r="Z46" i="4"/>
  <c r="AC41" i="4"/>
  <c r="AA50" i="4"/>
  <c r="AA43" i="4"/>
  <c r="AA47" i="4"/>
  <c r="AC47" i="4"/>
  <c r="AD52" i="4"/>
  <c r="AD48" i="4"/>
  <c r="Z48" i="4"/>
  <c r="AG52" i="4"/>
  <c r="Z56" i="4"/>
  <c r="AG51" i="4"/>
  <c r="AG44" i="4"/>
  <c r="AG49" i="4"/>
  <c r="AC52" i="4"/>
  <c r="AC59" i="4"/>
  <c r="AD47" i="4"/>
  <c r="AA51" i="4"/>
  <c r="AG56" i="4"/>
  <c r="AA52" i="4"/>
  <c r="AJ61" i="4"/>
  <c r="AB61" i="4"/>
  <c r="AA55" i="4"/>
  <c r="Z55" i="4"/>
  <c r="Z53" i="4"/>
  <c r="AG43" i="4"/>
  <c r="AC55" i="4"/>
  <c r="AG54" i="4"/>
  <c r="AA56" i="4"/>
  <c r="AD56" i="4"/>
  <c r="AD45" i="4"/>
  <c r="Z51" i="4"/>
  <c r="AD59" i="4"/>
  <c r="AG50" i="4"/>
  <c r="AG45" i="4"/>
  <c r="AC54" i="4"/>
  <c r="AD43" i="4"/>
  <c r="Y61" i="4"/>
  <c r="G62" i="4" s="1"/>
  <c r="Z50" i="4"/>
  <c r="AC57" i="4"/>
  <c r="AG57" i="4"/>
  <c r="AD51" i="4"/>
  <c r="AA57" i="4"/>
  <c r="Z43" i="4"/>
  <c r="AD54" i="4"/>
  <c r="AA41" i="4"/>
  <c r="AG47" i="4"/>
  <c r="AA49" i="4"/>
  <c r="AC61" i="4" l="1"/>
  <c r="AJ37" i="4" s="1"/>
  <c r="AJ38" i="4" s="1"/>
  <c r="Z61" i="4"/>
  <c r="Z36" i="4" s="1"/>
  <c r="AG37" i="4" s="1"/>
  <c r="AA61" i="4"/>
  <c r="Z34" i="4" s="1"/>
  <c r="AD61" i="4"/>
  <c r="AB34" i="4" s="1"/>
  <c r="AG61" i="4"/>
  <c r="AR50" i="4" s="1"/>
  <c r="J50" i="4" s="1"/>
  <c r="AR59" i="4"/>
  <c r="J59" i="4" s="1"/>
  <c r="AR52" i="4"/>
  <c r="J52" i="4" s="1"/>
  <c r="AA34" i="4" l="1"/>
  <c r="AK54" i="4" s="1"/>
  <c r="AN54" i="4" s="1"/>
  <c r="AR43" i="4"/>
  <c r="J43" i="4" s="1"/>
  <c r="AR55" i="4"/>
  <c r="J55" i="4" s="1"/>
  <c r="AR56" i="4"/>
  <c r="J56" i="4" s="1"/>
  <c r="Y34" i="4"/>
  <c r="AH42" i="4" s="1"/>
  <c r="AO42" i="4" s="1"/>
  <c r="AR46" i="4"/>
  <c r="J46" i="4" s="1"/>
  <c r="AR51" i="4"/>
  <c r="J51" i="4" s="1"/>
  <c r="AR45" i="4"/>
  <c r="J45" i="4" s="1"/>
  <c r="AR42" i="4"/>
  <c r="J42" i="4" s="1"/>
  <c r="AR48" i="4"/>
  <c r="J48" i="4" s="1"/>
  <c r="AR47" i="4"/>
  <c r="J47" i="4" s="1"/>
  <c r="AR49" i="4"/>
  <c r="J49" i="4" s="1"/>
  <c r="AR58" i="4"/>
  <c r="J58" i="4" s="1"/>
  <c r="AR54" i="4"/>
  <c r="J54" i="4" s="1"/>
  <c r="AR57" i="4"/>
  <c r="J57" i="4" s="1"/>
  <c r="AR53" i="4"/>
  <c r="J53" i="4" s="1"/>
  <c r="AR44" i="4"/>
  <c r="J44" i="4" s="1"/>
  <c r="AR41" i="4"/>
  <c r="J41" i="4" s="1"/>
  <c r="AG38" i="4"/>
  <c r="AI52" i="4"/>
  <c r="AH47" i="4"/>
  <c r="AO47" i="4" s="1"/>
  <c r="AH48" i="4"/>
  <c r="AO48" i="4" s="1"/>
  <c r="AI58" i="4"/>
  <c r="AL56" i="4"/>
  <c r="AK55" i="4"/>
  <c r="AN55" i="4" s="1"/>
  <c r="AL57" i="4"/>
  <c r="AL45" i="4"/>
  <c r="AL42" i="4"/>
  <c r="AK42" i="4"/>
  <c r="AN42" i="4" s="1"/>
  <c r="AL58" i="4"/>
  <c r="AL48" i="4"/>
  <c r="AL54" i="4"/>
  <c r="AL44" i="4"/>
  <c r="AL51" i="4"/>
  <c r="AK59" i="4"/>
  <c r="AN59" i="4" s="1"/>
  <c r="AK58" i="4"/>
  <c r="AN58" i="4" s="1"/>
  <c r="AK56" i="4"/>
  <c r="AN56" i="4" s="1"/>
  <c r="AK49" i="4"/>
  <c r="AN49" i="4" s="1"/>
  <c r="AL47" i="4"/>
  <c r="AK51" i="4"/>
  <c r="AN51" i="4" s="1"/>
  <c r="AL50" i="4"/>
  <c r="AL59" i="4"/>
  <c r="AL52" i="4"/>
  <c r="AK53" i="4"/>
  <c r="AN53" i="4" s="1"/>
  <c r="AH54" i="4"/>
  <c r="AO54" i="4" s="1"/>
  <c r="AL46" i="4"/>
  <c r="AL43" i="4"/>
  <c r="AI42" i="4"/>
  <c r="AI49" i="4"/>
  <c r="AH55" i="4"/>
  <c r="AO55" i="4" s="1"/>
  <c r="AI43" i="4"/>
  <c r="AK50" i="4"/>
  <c r="AN50" i="4" s="1"/>
  <c r="AH41" i="4"/>
  <c r="AO41" i="4" s="1"/>
  <c r="AI44" i="4"/>
  <c r="AH46" i="4"/>
  <c r="AO46" i="4" s="1"/>
  <c r="AL41" i="4"/>
  <c r="AK43" i="4"/>
  <c r="AN43" i="4" s="1"/>
  <c r="AK48" i="4"/>
  <c r="AN48" i="4" s="1"/>
  <c r="AK44" i="4"/>
  <c r="AN44" i="4" s="1"/>
  <c r="AK57" i="4"/>
  <c r="AN57" i="4" s="1"/>
  <c r="AL55" i="4"/>
  <c r="AL49" i="4"/>
  <c r="AK41" i="4"/>
  <c r="AN41" i="4" s="1"/>
  <c r="AK46" i="4"/>
  <c r="AN46" i="4" s="1"/>
  <c r="AK52" i="4"/>
  <c r="AN52" i="4" s="1"/>
  <c r="AI55" i="4"/>
  <c r="AI46" i="4"/>
  <c r="AH58" i="4"/>
  <c r="AO58" i="4" s="1"/>
  <c r="AH45" i="4"/>
  <c r="AO45" i="4" s="1"/>
  <c r="AH44" i="4"/>
  <c r="AO44" i="4" s="1"/>
  <c r="AK45" i="4"/>
  <c r="AN45" i="4" s="1"/>
  <c r="AL53" i="4"/>
  <c r="AI47" i="4"/>
  <c r="AI57" i="4"/>
  <c r="AK47" i="4"/>
  <c r="AN47" i="4" s="1"/>
  <c r="AH59" i="4"/>
  <c r="AO59" i="4" s="1"/>
  <c r="AH51" i="4"/>
  <c r="AO51" i="4" s="1"/>
  <c r="AI53" i="4"/>
  <c r="AH52" i="4"/>
  <c r="AO52" i="4" s="1"/>
  <c r="AH56" i="4"/>
  <c r="AO56" i="4" s="1"/>
  <c r="AI51" i="4"/>
  <c r="AI56" i="4"/>
  <c r="AI45" i="4"/>
  <c r="AH49" i="4"/>
  <c r="AO49" i="4" s="1"/>
  <c r="AI48" i="4"/>
  <c r="AI59" i="4"/>
  <c r="AH43" i="4"/>
  <c r="AO43" i="4" s="1"/>
  <c r="AI50" i="4"/>
  <c r="AI41" i="4"/>
  <c r="AH53" i="4"/>
  <c r="AO53" i="4" s="1"/>
  <c r="AH57" i="4"/>
  <c r="AO57" i="4" s="1"/>
  <c r="AI54" i="4"/>
  <c r="AH50" i="4"/>
  <c r="AO50" i="4" s="1"/>
  <c r="AR61" i="4" l="1"/>
  <c r="AL61" i="4"/>
  <c r="G60" i="4" s="1"/>
  <c r="AI61" i="4"/>
  <c r="G61" i="4" s="1"/>
  <c r="AK61" i="4"/>
  <c r="AH61" i="4"/>
  <c r="J62" i="4" l="1"/>
  <c r="J60" i="4"/>
  <c r="J61" i="4"/>
  <c r="AP53" i="4"/>
  <c r="H53" i="4" s="1"/>
  <c r="AP59" i="4"/>
  <c r="AS59" i="4" s="1"/>
  <c r="AP50" i="4"/>
  <c r="AS50" i="4" s="1"/>
  <c r="AP49" i="4"/>
  <c r="AS49" i="4" s="1"/>
  <c r="AP47" i="4"/>
  <c r="H47" i="4" s="1"/>
  <c r="AP58" i="4"/>
  <c r="AS58" i="4" s="1"/>
  <c r="AP54" i="4"/>
  <c r="H54" i="4" s="1"/>
  <c r="AQ50" i="4"/>
  <c r="I50" i="4" s="1"/>
  <c r="AP55" i="4"/>
  <c r="AS55" i="4" s="1"/>
  <c r="AP44" i="4"/>
  <c r="AS44" i="4" s="1"/>
  <c r="AP46" i="4"/>
  <c r="H46" i="4" s="1"/>
  <c r="AP45" i="4"/>
  <c r="AS45" i="4" s="1"/>
  <c r="AP42" i="4"/>
  <c r="H42" i="4" s="1"/>
  <c r="AP43" i="4"/>
  <c r="AS43" i="4" s="1"/>
  <c r="AP41" i="4"/>
  <c r="AS41" i="4" s="1"/>
  <c r="AP57" i="4"/>
  <c r="H57" i="4" s="1"/>
  <c r="AP51" i="4"/>
  <c r="AS51" i="4" s="1"/>
  <c r="AP52" i="4"/>
  <c r="H52" i="4" s="1"/>
  <c r="AQ58" i="4"/>
  <c r="I58" i="4" s="1"/>
  <c r="AQ46" i="4"/>
  <c r="I46" i="4" s="1"/>
  <c r="AP48" i="4"/>
  <c r="AS48" i="4" s="1"/>
  <c r="AP56" i="4"/>
  <c r="AS56" i="4" s="1"/>
  <c r="AQ53" i="4"/>
  <c r="I53" i="4" s="1"/>
  <c r="AQ54" i="4"/>
  <c r="I54" i="4" s="1"/>
  <c r="AQ49" i="4"/>
  <c r="I49" i="4" s="1"/>
  <c r="AQ52" i="4"/>
  <c r="I52" i="4" s="1"/>
  <c r="AQ44" i="4"/>
  <c r="I44" i="4" s="1"/>
  <c r="AQ59" i="4"/>
  <c r="I59" i="4" s="1"/>
  <c r="AQ47" i="4"/>
  <c r="I47" i="4" s="1"/>
  <c r="AQ55" i="4"/>
  <c r="I55" i="4" s="1"/>
  <c r="AQ41" i="4"/>
  <c r="I41" i="4" s="1"/>
  <c r="AQ51" i="4"/>
  <c r="I51" i="4" s="1"/>
  <c r="AQ48" i="4"/>
  <c r="I48" i="4" s="1"/>
  <c r="AQ42" i="4"/>
  <c r="I42" i="4" s="1"/>
  <c r="AQ45" i="4"/>
  <c r="I45" i="4" s="1"/>
  <c r="AQ56" i="4"/>
  <c r="I56" i="4" s="1"/>
  <c r="AQ57" i="4"/>
  <c r="I57" i="4" s="1"/>
  <c r="AQ43" i="4"/>
  <c r="I43" i="4" s="1"/>
  <c r="H58" i="4" l="1"/>
  <c r="K58" i="4" s="1"/>
  <c r="K53" i="4"/>
  <c r="AS53" i="4"/>
  <c r="H59" i="4"/>
  <c r="K59" i="4" s="1"/>
  <c r="H48" i="4"/>
  <c r="K48" i="4" s="1"/>
  <c r="AS54" i="4"/>
  <c r="H49" i="4"/>
  <c r="K49" i="4" s="1"/>
  <c r="AS42" i="4"/>
  <c r="AS47" i="4"/>
  <c r="AS52" i="4"/>
  <c r="K52" i="4"/>
  <c r="K47" i="4"/>
  <c r="H50" i="4"/>
  <c r="K50" i="4" s="1"/>
  <c r="AS46" i="4"/>
  <c r="K46" i="4"/>
  <c r="H51" i="4"/>
  <c r="K51" i="4" s="1"/>
  <c r="H45" i="4"/>
  <c r="K45" i="4" s="1"/>
  <c r="H44" i="4"/>
  <c r="K44" i="4" s="1"/>
  <c r="H43" i="4"/>
  <c r="K43" i="4" s="1"/>
  <c r="H55" i="4"/>
  <c r="K55" i="4" s="1"/>
  <c r="H41" i="4"/>
  <c r="K41" i="4" s="1"/>
  <c r="K57" i="4"/>
  <c r="H56" i="4"/>
  <c r="K56" i="4" s="1"/>
  <c r="AS57" i="4"/>
  <c r="AP61" i="4"/>
  <c r="K42" i="4"/>
  <c r="K54" i="4"/>
  <c r="AQ61" i="4"/>
</calcChain>
</file>

<file path=xl/sharedStrings.xml><?xml version="1.0" encoding="utf-8"?>
<sst xmlns="http://schemas.openxmlformats.org/spreadsheetml/2006/main" count="169" uniqueCount="108">
  <si>
    <t>Author:</t>
  </si>
  <si>
    <t>Check:</t>
  </si>
  <si>
    <t>Report:</t>
  </si>
  <si>
    <t>Date:</t>
  </si>
  <si>
    <t>Revision:</t>
  </si>
  <si>
    <t>Section:</t>
  </si>
  <si>
    <t>Document Number:</t>
  </si>
  <si>
    <t>Revision Level :</t>
  </si>
  <si>
    <t>Page:</t>
  </si>
  <si>
    <t>A</t>
  </si>
  <si>
    <t>yA</t>
  </si>
  <si>
    <t>Iy</t>
  </si>
  <si>
    <t>zA</t>
  </si>
  <si>
    <t>Iz</t>
  </si>
  <si>
    <t>Element</t>
  </si>
  <si>
    <t>x</t>
  </si>
  <si>
    <t>y</t>
  </si>
  <si>
    <t>(in)</t>
  </si>
  <si>
    <t>Sum: A</t>
  </si>
  <si>
    <t>Sum: yA</t>
  </si>
  <si>
    <t>Sum:Iy</t>
  </si>
  <si>
    <t>Sum: zA</t>
  </si>
  <si>
    <t>Sum:Iz</t>
  </si>
  <si>
    <t>in</t>
  </si>
  <si>
    <t>Total Section Properties about origin:</t>
  </si>
  <si>
    <t>Total Iy</t>
  </si>
  <si>
    <t>z</t>
  </si>
  <si>
    <t>Total Iz</t>
  </si>
  <si>
    <t>A =</t>
  </si>
  <si>
    <t>(mm)</t>
  </si>
  <si>
    <t>Y =</t>
  </si>
  <si>
    <t>R. Abbott</t>
  </si>
  <si>
    <t>IR</t>
  </si>
  <si>
    <t xml:space="preserve"> </t>
  </si>
  <si>
    <t>Angle to X-Axis</t>
  </si>
  <si>
    <t>inlb</t>
  </si>
  <si>
    <t>End load =</t>
  </si>
  <si>
    <t>lb</t>
  </si>
  <si>
    <t>EL from</t>
  </si>
  <si>
    <t>EL</t>
  </si>
  <si>
    <t>Total</t>
  </si>
  <si>
    <t>Loads</t>
  </si>
  <si>
    <t>From</t>
  </si>
  <si>
    <t>Bending</t>
  </si>
  <si>
    <t>End Load</t>
  </si>
  <si>
    <t>(lb)</t>
  </si>
  <si>
    <t>Moment (about x-axis) =</t>
  </si>
  <si>
    <t>Moment (about y-axis) =</t>
  </si>
  <si>
    <t>y Bend</t>
  </si>
  <si>
    <t>x Bend</t>
  </si>
  <si>
    <t>From x</t>
  </si>
  <si>
    <t>From y</t>
  </si>
  <si>
    <t xml:space="preserve">J = </t>
  </si>
  <si>
    <t>in⁴</t>
  </si>
  <si>
    <t>in²</t>
  </si>
  <si>
    <t>Relative</t>
  </si>
  <si>
    <t>Stiffness</t>
  </si>
  <si>
    <t>AA-SM-001-007</t>
  </si>
  <si>
    <r>
      <t>(mm</t>
    </r>
    <r>
      <rPr>
        <vertAlign val="superscript"/>
        <sz val="10"/>
        <rFont val="Calibri"/>
        <family val="2"/>
        <scheme val="minor"/>
      </rPr>
      <t>4</t>
    </r>
    <r>
      <rPr>
        <sz val="10"/>
        <rFont val="Calibri"/>
        <family val="2"/>
        <scheme val="minor"/>
      </rPr>
      <t>)</t>
    </r>
  </si>
  <si>
    <r>
      <t>y</t>
    </r>
    <r>
      <rPr>
        <vertAlign val="superscript"/>
        <sz val="10"/>
        <rFont val="Calibri"/>
        <family val="2"/>
        <scheme val="minor"/>
      </rPr>
      <t>2</t>
    </r>
    <r>
      <rPr>
        <sz val="10"/>
        <rFont val="Calibri"/>
        <family val="2"/>
        <scheme val="minor"/>
      </rPr>
      <t>A</t>
    </r>
  </si>
  <si>
    <r>
      <t>z</t>
    </r>
    <r>
      <rPr>
        <vertAlign val="superscript"/>
        <sz val="10"/>
        <rFont val="Calibri"/>
        <family val="2"/>
        <scheme val="minor"/>
      </rPr>
      <t>2</t>
    </r>
    <r>
      <rPr>
        <sz val="10"/>
        <rFont val="Calibri"/>
        <family val="2"/>
        <scheme val="minor"/>
      </rPr>
      <t>A</t>
    </r>
  </si>
  <si>
    <r>
      <t>Sum: y</t>
    </r>
    <r>
      <rPr>
        <vertAlign val="superscript"/>
        <sz val="10"/>
        <rFont val="Calibri"/>
        <family val="2"/>
        <scheme val="minor"/>
      </rPr>
      <t>2</t>
    </r>
    <r>
      <rPr>
        <sz val="10"/>
        <rFont val="Calibri"/>
        <family val="2"/>
        <scheme val="minor"/>
      </rPr>
      <t>A</t>
    </r>
  </si>
  <si>
    <r>
      <t>Sum: z</t>
    </r>
    <r>
      <rPr>
        <vertAlign val="superscript"/>
        <sz val="10"/>
        <rFont val="Calibri"/>
        <family val="2"/>
        <scheme val="minor"/>
      </rPr>
      <t>2</t>
    </r>
    <r>
      <rPr>
        <sz val="10"/>
        <rFont val="Calibri"/>
        <family val="2"/>
        <scheme val="minor"/>
      </rPr>
      <t>A</t>
    </r>
  </si>
  <si>
    <r>
      <t>I</t>
    </r>
    <r>
      <rPr>
        <vertAlign val="subscript"/>
        <sz val="10"/>
        <rFont val="Calibri"/>
        <family val="2"/>
        <scheme val="minor"/>
      </rPr>
      <t>x</t>
    </r>
    <r>
      <rPr>
        <sz val="10"/>
        <rFont val="Calibri"/>
        <family val="2"/>
        <scheme val="minor"/>
      </rPr>
      <t xml:space="preserve"> =</t>
    </r>
  </si>
  <si>
    <r>
      <t>ρ</t>
    </r>
    <r>
      <rPr>
        <vertAlign val="subscript"/>
        <sz val="10"/>
        <rFont val="Calibri"/>
        <family val="2"/>
        <scheme val="minor"/>
      </rPr>
      <t>x</t>
    </r>
    <r>
      <rPr>
        <sz val="10"/>
        <rFont val="Calibri"/>
        <family val="2"/>
        <scheme val="minor"/>
      </rPr>
      <t xml:space="preserve"> =</t>
    </r>
  </si>
  <si>
    <r>
      <t>I</t>
    </r>
    <r>
      <rPr>
        <vertAlign val="subscript"/>
        <sz val="10"/>
        <rFont val="Calibri"/>
        <family val="2"/>
        <scheme val="minor"/>
      </rPr>
      <t>y</t>
    </r>
    <r>
      <rPr>
        <sz val="10"/>
        <rFont val="Calibri"/>
        <family val="2"/>
        <scheme val="minor"/>
      </rPr>
      <t xml:space="preserve"> =</t>
    </r>
  </si>
  <si>
    <r>
      <t>ρ</t>
    </r>
    <r>
      <rPr>
        <vertAlign val="subscript"/>
        <sz val="10"/>
        <rFont val="Calibri"/>
        <family val="2"/>
        <scheme val="minor"/>
      </rPr>
      <t>y</t>
    </r>
    <r>
      <rPr>
        <sz val="10"/>
        <rFont val="Calibri"/>
        <family val="2"/>
        <scheme val="minor"/>
      </rPr>
      <t xml:space="preserve"> =</t>
    </r>
  </si>
  <si>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</si>
  <si>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</si>
  <si>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</si>
  <si>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</si>
  <si>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</si>
  <si>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</si>
  <si>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</si>
  <si>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</si>
  <si>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</si>
  <si>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</si>
  <si>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</si>
  <si>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</si>
  <si>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</si>
  <si>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</si>
  <si>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</si>
  <si>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</si>
  <si>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</si>
  <si>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</si>
  <si>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</si>
  <si>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</si>
  <si>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</si>
  <si>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</si>
  <si>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</si>
  <si>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</si>
  <si>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</si>
  <si>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</si>
  <si>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</si>
  <si>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</si>
  <si>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</si>
  <si>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</si>
  <si>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</si>
  <si>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</si>
  <si>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</si>
  <si>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</si>
  <si>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</si>
  <si>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</si>
  <si>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www.xl-viking.com</t>
  </si>
  <si>
    <t>SECTION PROPERTIES - MOMENT DISTRIBUTION - SMALL FORMAT</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</si>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</sst>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0.0000"/>
    <numFmt numFmtId="167" formatCode="&quot;$&quot;#,##0\ ;\(&quot;$&quot;#,##0\)"/>
    <numFmt numFmtId="168" formatCode="0.00_)"/>
  </numFmts>
  <fonts count="23" x14ac:knownFonts="1">
    <font>
      <sz val="10"/>
      <color theme="1"/>
      <name val="Arial"/>
      <family val="2"/>
    </font>
    <font>
      <sz val="10"/>
      <name val="Arial"/>
      <family val="2"/>
    </font>
    <font>
      <sz val="10"/>
      <color indexed="24"/>
      <name val="Arial"/>
      <family val="2"/>
    </font>
    <font>
      <sz val="10"/>
      <color indexed="8"/>
      <name val="Arial"/>
      <family val="2"/>
    </font>
    <font>
      <b/>
      <sz val="10"/>
      <color theme="1"/>
      <name val="Calibri"/>
      <family val="2"/>
      <scheme val="minor"/>
    </font>
    <font>
      <sz val="10"/>
      <color theme="1"/>
      <name val="Calibri"/>
      <family val="2"/>
      <scheme val="minor"/>
    </font>
    <font>
      <sz val="10"/>
      <color rgb="FF3333FF"/>
      <name val="Calibri"/>
      <family val="2"/>
      <scheme val="minor"/>
    </font>
    <font>
      <sz val="10"/>
      <name val="Calibri"/>
      <family val="2"/>
      <scheme val="minor"/>
    </font>
    <font>
      <sz val="12"/>
      <name val="Calibri"/>
      <family val="2"/>
      <scheme val="minor"/>
    </font>
    <font>
      <b/>
      <sz val="12"/>
      <name val="Calibri"/>
      <family val="2"/>
      <scheme val="minor"/>
    </font>
    <font>
      <b/>
      <sz val="10"/>
      <name val="Calibri"/>
      <family val="2"/>
      <scheme val="minor"/>
    </font>
    <font>
      <vertAlign val="superscript"/>
      <sz val="10"/>
      <name val="Calibri"/>
      <family val="2"/>
      <scheme val="minor"/>
    </font>
    <font>
      <sz val="10"/>
      <color rgb="FF0000FF"/>
      <name val="Calibri"/>
      <family val="2"/>
      <scheme val="minor"/>
    </font>
    <font>
      <vertAlign val="subscript"/>
      <sz val="10"/>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b/>
      <i/>
      <sz val="10"/>
      <name val="Calibri"/>
      <family val="2"/>
      <scheme val="minor"/>
    </font>
    <font>
      <i/>
      <u/>
      <sz val="10"/>
      <color theme="10"/>
      <name val="Calibri"/>
      <family val="2"/>
    </font>
    <font>
      <u/>
      <sz val="10"/>
      <color theme="10"/>
      <name val="Calibri"/>
      <family val="2"/>
      <scheme val="minor"/>
    </font>
    <font>
      <u/>
      <sz val="10"/>
      <color theme="10"/>
      <name val="Arial"/>
    </font>
    <font>
      <sz val="10"/>
      <name val="Arial"/>
    </font>
  </fonts>
  <fills count="4">
    <fill>
      <patternFill patternType="none"/>
    </fill>
    <fill>
      <patternFill patternType="gray125"/>
    </fill>
    <fill>
      <patternFill patternType="solid">
        <fgColor theme="5" tint="0.79998168889431442"/>
        <bgColor indexed="64"/>
      </patternFill>
    </fill>
    <fill>
      <patternFill patternType="solid">
        <fgColor theme="3" tint="0.59999389629810485"/>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3">
    <xf numFmtId="0" fontId="0" fillId="0" borderId="0"/>
    <xf numFmtId="0" fontId="1" fillId="0" borderId="0"/>
    <xf numFmtId="3"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0" fontId="1" fillId="0" borderId="0"/>
    <xf numFmtId="0" fontId="3" fillId="0" borderId="0"/>
    <xf numFmtId="0" fontId="1" fillId="0" borderId="0"/>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21" fillId="0" borderId="0" applyNumberFormat="0" applyFill="0" applyBorder="0" applyAlignment="0" applyProtection="0"/>
    <xf numFmtId="0" fontId="22" fillId="0" borderId="0"/>
  </cellStyleXfs>
  <cellXfs count="125">
    <xf numFmtId="0" fontId="0" fillId="0" borderId="0" xfId="0"/>
    <xf numFmtId="0" fontId="4" fillId="0" borderId="0" xfId="0" applyFont="1"/>
    <xf numFmtId="0" fontId="5" fillId="0" borderId="0" xfId="0" applyFont="1"/>
    <xf numFmtId="0" fontId="5" fillId="2" borderId="0" xfId="0" applyFont="1" applyFill="1"/>
    <xf numFmtId="0" fontId="6" fillId="0" borderId="0" xfId="0" applyFont="1"/>
    <xf numFmtId="0" fontId="5" fillId="0" borderId="0" xfId="0" applyFont="1" applyAlignment="1">
      <alignment horizontal="center"/>
    </xf>
    <xf numFmtId="165" fontId="5" fillId="3" borderId="9" xfId="0" applyNumberFormat="1" applyFont="1" applyFill="1" applyBorder="1"/>
    <xf numFmtId="0" fontId="5" fillId="3" borderId="9" xfId="0" applyFont="1" applyFill="1" applyBorder="1"/>
    <xf numFmtId="0" fontId="7" fillId="0" borderId="0" xfId="1" applyFont="1"/>
    <xf numFmtId="0" fontId="8" fillId="0" borderId="0" xfId="1" applyFont="1"/>
    <xf numFmtId="0" fontId="7" fillId="0" borderId="2" xfId="1" applyFont="1" applyBorder="1" applyAlignment="1">
      <alignment horizontal="center"/>
    </xf>
    <xf numFmtId="0" fontId="7" fillId="0" borderId="0" xfId="1" applyFont="1" applyAlignment="1">
      <alignment horizontal="right"/>
    </xf>
    <xf numFmtId="0" fontId="7" fillId="0" borderId="0" xfId="1" applyFont="1" applyAlignment="1">
      <alignment horizontal="center"/>
    </xf>
    <xf numFmtId="0" fontId="8" fillId="0" borderId="0" xfId="1" applyFont="1" applyProtection="1">
      <protection locked="0"/>
    </xf>
    <xf numFmtId="0" fontId="10" fillId="0" borderId="0" xfId="1" applyFont="1"/>
    <xf numFmtId="2" fontId="7" fillId="0" borderId="4" xfId="1" applyNumberFormat="1" applyFont="1" applyBorder="1"/>
    <xf numFmtId="2" fontId="7" fillId="0" borderId="5" xfId="1" applyNumberFormat="1" applyFont="1" applyBorder="1"/>
    <xf numFmtId="1" fontId="10" fillId="0" borderId="0" xfId="1" applyNumberFormat="1" applyFont="1"/>
    <xf numFmtId="0" fontId="7" fillId="0" borderId="0" xfId="1" applyFont="1" applyProtection="1">
      <protection locked="0"/>
    </xf>
    <xf numFmtId="2" fontId="7" fillId="0" borderId="6" xfId="1" applyNumberFormat="1" applyFont="1" applyBorder="1"/>
    <xf numFmtId="2" fontId="7" fillId="0" borderId="3" xfId="1" applyNumberFormat="1" applyFont="1" applyBorder="1"/>
    <xf numFmtId="2" fontId="10" fillId="0" borderId="0" xfId="1" applyNumberFormat="1" applyFont="1"/>
    <xf numFmtId="0" fontId="7" fillId="0" borderId="0" xfId="1" applyFont="1" applyAlignment="1" applyProtection="1">
      <alignment horizontal="right"/>
      <protection locked="0"/>
    </xf>
    <xf numFmtId="2" fontId="7" fillId="0" borderId="7" xfId="1" applyNumberFormat="1" applyFont="1" applyBorder="1"/>
    <xf numFmtId="2" fontId="7" fillId="0" borderId="8" xfId="1" applyNumberFormat="1" applyFont="1" applyBorder="1"/>
    <xf numFmtId="2" fontId="7" fillId="0" borderId="0" xfId="1" applyNumberFormat="1" applyFont="1"/>
    <xf numFmtId="0" fontId="7" fillId="0" borderId="0" xfId="1" applyFont="1" applyBorder="1" applyProtection="1">
      <protection locked="0"/>
    </xf>
    <xf numFmtId="0" fontId="10" fillId="0" borderId="0" xfId="1" applyFont="1" applyAlignment="1">
      <alignment horizontal="center"/>
    </xf>
    <xf numFmtId="2" fontId="7" fillId="0" borderId="0" xfId="1" applyNumberFormat="1" applyFont="1" applyBorder="1"/>
    <xf numFmtId="0" fontId="7" fillId="0" borderId="0" xfId="1" applyFont="1" applyBorder="1" applyAlignment="1" applyProtection="1">
      <alignment horizontal="center"/>
      <protection locked="0"/>
    </xf>
    <xf numFmtId="166" fontId="7" fillId="0" borderId="0" xfId="1" applyNumberFormat="1" applyFont="1" applyBorder="1" applyAlignment="1" applyProtection="1">
      <alignment horizontal="right"/>
      <protection locked="0"/>
    </xf>
    <xf numFmtId="1" fontId="10" fillId="0" borderId="0" xfId="1" applyNumberFormat="1" applyFont="1" applyBorder="1" applyAlignment="1" applyProtection="1">
      <alignment horizontal="center"/>
      <protection locked="0"/>
    </xf>
    <xf numFmtId="0" fontId="7" fillId="0" borderId="3" xfId="1" applyFont="1" applyBorder="1" applyAlignment="1">
      <alignment horizontal="center"/>
    </xf>
    <xf numFmtId="0" fontId="7" fillId="0" borderId="0" xfId="1" applyFont="1" applyBorder="1" applyAlignment="1">
      <alignment horizontal="right"/>
    </xf>
    <xf numFmtId="0" fontId="7" fillId="0" borderId="0" xfId="1" applyFont="1" applyBorder="1"/>
    <xf numFmtId="0" fontId="10" fillId="0" borderId="0" xfId="1" applyFont="1" applyFill="1" applyBorder="1" applyAlignment="1" applyProtection="1">
      <alignment horizontal="right"/>
      <protection locked="0"/>
    </xf>
    <xf numFmtId="0" fontId="10" fillId="0" borderId="0" xfId="1" applyFont="1" applyFill="1" applyBorder="1" applyProtection="1">
      <protection locked="0"/>
    </xf>
    <xf numFmtId="0" fontId="10" fillId="0" borderId="0" xfId="1" applyFont="1" applyBorder="1" applyAlignment="1" applyProtection="1">
      <alignment horizontal="center"/>
      <protection locked="0"/>
    </xf>
    <xf numFmtId="2" fontId="7" fillId="0" borderId="0" xfId="1" applyNumberFormat="1" applyFont="1" applyProtection="1">
      <protection locked="0"/>
    </xf>
    <xf numFmtId="165" fontId="7" fillId="0" borderId="0" xfId="1" applyNumberFormat="1" applyFont="1"/>
    <xf numFmtId="166" fontId="7" fillId="0" borderId="0" xfId="1" applyNumberFormat="1" applyFont="1"/>
    <xf numFmtId="0" fontId="7" fillId="0" borderId="2" xfId="1" applyFont="1" applyBorder="1"/>
    <xf numFmtId="1" fontId="7" fillId="0" borderId="2" xfId="1" applyNumberFormat="1" applyFont="1" applyBorder="1" applyAlignment="1">
      <alignment horizontal="center"/>
    </xf>
    <xf numFmtId="0" fontId="10" fillId="0" borderId="0" xfId="1" applyFont="1" applyAlignment="1" applyProtection="1">
      <alignment horizontal="center"/>
      <protection locked="0"/>
    </xf>
    <xf numFmtId="0" fontId="7" fillId="0" borderId="0" xfId="1" applyFont="1" applyBorder="1" applyAlignment="1" applyProtection="1">
      <alignment horizontal="center" wrapText="1"/>
      <protection locked="0"/>
    </xf>
    <xf numFmtId="0" fontId="7" fillId="0" borderId="0" xfId="1" applyFont="1" applyFill="1" applyBorder="1" applyAlignment="1">
      <alignment horizontal="center"/>
    </xf>
    <xf numFmtId="165" fontId="12" fillId="0" borderId="0" xfId="1" applyNumberFormat="1" applyFont="1" applyBorder="1" applyAlignment="1" applyProtection="1">
      <alignment horizontal="center"/>
      <protection locked="0"/>
    </xf>
    <xf numFmtId="164" fontId="7" fillId="0" borderId="0" xfId="1" applyNumberFormat="1" applyFont="1" applyBorder="1" applyAlignment="1" applyProtection="1">
      <alignment horizontal="center"/>
      <protection locked="0"/>
    </xf>
    <xf numFmtId="164" fontId="7" fillId="0" borderId="0" xfId="1" applyNumberFormat="1" applyFont="1" applyAlignment="1">
      <alignment horizontal="center"/>
    </xf>
    <xf numFmtId="0" fontId="12" fillId="0" borderId="0" xfId="1" applyFont="1" applyBorder="1" applyAlignment="1" applyProtection="1">
      <alignment horizontal="center"/>
      <protection locked="0"/>
    </xf>
    <xf numFmtId="1" fontId="7" fillId="0" borderId="0" xfId="1" applyNumberFormat="1" applyFont="1" applyAlignment="1">
      <alignment horizontal="center"/>
    </xf>
    <xf numFmtId="166" fontId="7" fillId="0" borderId="0" xfId="1" applyNumberFormat="1" applyFont="1" applyAlignment="1">
      <alignment horizontal="center"/>
    </xf>
    <xf numFmtId="168" fontId="7" fillId="0" borderId="0" xfId="0" applyNumberFormat="1" applyFont="1" applyAlignment="1" applyProtection="1">
      <alignment horizontal="center"/>
    </xf>
    <xf numFmtId="165" fontId="7" fillId="0" borderId="0" xfId="1" applyNumberFormat="1" applyFont="1" applyAlignment="1">
      <alignment horizontal="center"/>
    </xf>
    <xf numFmtId="164" fontId="7" fillId="0" borderId="0" xfId="1" applyNumberFormat="1" applyFont="1"/>
    <xf numFmtId="1" fontId="7" fillId="0" borderId="0" xfId="1" applyNumberFormat="1" applyFont="1"/>
    <xf numFmtId="2" fontId="7" fillId="0" borderId="0" xfId="1" applyNumberFormat="1" applyFont="1" applyAlignment="1">
      <alignment horizontal="center"/>
    </xf>
    <xf numFmtId="0" fontId="12" fillId="0" borderId="0" xfId="1" applyFont="1" applyProtection="1">
      <protection locked="0"/>
    </xf>
    <xf numFmtId="0" fontId="7" fillId="0" borderId="0" xfId="1" applyFont="1" applyBorder="1" applyAlignment="1" applyProtection="1">
      <alignment horizontal="right"/>
      <protection locked="0"/>
    </xf>
    <xf numFmtId="164" fontId="7" fillId="0" borderId="0" xfId="1" applyNumberFormat="1" applyFont="1" applyBorder="1" applyAlignment="1" applyProtection="1">
      <alignment horizontal="right"/>
      <protection locked="0"/>
    </xf>
    <xf numFmtId="165" fontId="7" fillId="0" borderId="0" xfId="1" applyNumberFormat="1" applyFont="1" applyBorder="1"/>
    <xf numFmtId="165" fontId="7" fillId="0" borderId="0" xfId="1" applyNumberFormat="1" applyFont="1" applyBorder="1" applyAlignment="1">
      <alignment horizontal="right"/>
    </xf>
    <xf numFmtId="0" fontId="12" fillId="0" borderId="0" xfId="1" applyFont="1"/>
    <xf numFmtId="164" fontId="7" fillId="0" borderId="0" xfId="1" applyNumberFormat="1" applyFont="1" applyProtection="1">
      <protection locked="0"/>
    </xf>
    <xf numFmtId="0" fontId="7" fillId="0" borderId="0" xfId="1" applyFont="1" applyBorder="1" applyAlignment="1">
      <alignment horizontal="center"/>
    </xf>
    <xf numFmtId="164" fontId="6" fillId="0" borderId="0" xfId="1" applyNumberFormat="1" applyFont="1" applyAlignment="1">
      <alignment horizontal="center"/>
    </xf>
    <xf numFmtId="164" fontId="6" fillId="0" borderId="0" xfId="1" applyNumberFormat="1" applyFont="1" applyBorder="1" applyAlignment="1" applyProtection="1">
      <alignment horizontal="center"/>
      <protection locked="0"/>
    </xf>
    <xf numFmtId="0" fontId="10" fillId="0" borderId="0" xfId="1" applyFont="1" applyBorder="1" applyProtection="1">
      <protection locked="0"/>
    </xf>
    <xf numFmtId="0" fontId="7" fillId="0" borderId="0" xfId="6" applyFont="1" applyProtection="1">
      <protection locked="0"/>
    </xf>
    <xf numFmtId="0" fontId="7" fillId="0" borderId="0" xfId="6" applyFont="1" applyAlignment="1" applyProtection="1">
      <alignment horizontal="right"/>
      <protection locked="0"/>
    </xf>
    <xf numFmtId="0" fontId="14" fillId="0" borderId="0" xfId="6" applyFont="1" applyProtection="1">
      <protection locked="0"/>
    </xf>
    <xf numFmtId="0" fontId="14" fillId="0" borderId="0" xfId="6" applyFont="1" applyAlignment="1" applyProtection="1">
      <alignment horizontal="left"/>
      <protection locked="0"/>
    </xf>
    <xf numFmtId="0" fontId="7" fillId="0" borderId="0" xfId="6" applyFont="1"/>
    <xf numFmtId="0" fontId="7" fillId="0" borderId="1" xfId="6" applyFont="1" applyBorder="1" applyAlignment="1">
      <alignment horizontal="center"/>
    </xf>
    <xf numFmtId="0" fontId="7" fillId="0" borderId="0" xfId="6" applyFont="1" applyAlignment="1">
      <alignment horizontal="right"/>
    </xf>
    <xf numFmtId="0" fontId="10" fillId="0" borderId="0" xfId="6" applyFont="1" applyAlignment="1">
      <alignment horizontal="left"/>
    </xf>
    <xf numFmtId="0" fontId="7" fillId="0" borderId="2" xfId="6" applyFont="1" applyBorder="1" applyAlignment="1">
      <alignment horizontal="center"/>
    </xf>
    <xf numFmtId="14" fontId="14" fillId="0" borderId="0" xfId="6" quotePrefix="1" applyNumberFormat="1" applyFont="1" applyProtection="1">
      <protection locked="0"/>
    </xf>
    <xf numFmtId="0" fontId="7" fillId="0" borderId="2" xfId="8" applyFont="1" applyBorder="1" applyAlignment="1">
      <alignment horizontal="center"/>
    </xf>
    <xf numFmtId="1" fontId="7" fillId="0" borderId="2" xfId="8" applyNumberFormat="1" applyFont="1" applyBorder="1" applyAlignment="1">
      <alignment horizontal="center"/>
    </xf>
    <xf numFmtId="0" fontId="15" fillId="0" borderId="0" xfId="6" applyFont="1" applyAlignment="1" applyProtection="1">
      <alignment horizontal="left"/>
      <protection locked="0"/>
    </xf>
    <xf numFmtId="0" fontId="7" fillId="0" borderId="0" xfId="8" applyFont="1"/>
    <xf numFmtId="0" fontId="10" fillId="0" borderId="0" xfId="6" applyFont="1"/>
    <xf numFmtId="0" fontId="10" fillId="0" borderId="0" xfId="6" quotePrefix="1" applyFont="1" applyAlignment="1">
      <alignment vertical="center"/>
    </xf>
    <xf numFmtId="0" fontId="10" fillId="0" borderId="0" xfId="6" applyFont="1" applyAlignment="1">
      <alignment vertical="center"/>
    </xf>
    <xf numFmtId="0" fontId="7" fillId="0" borderId="0" xfId="6" applyFont="1" applyAlignment="1">
      <alignment horizontal="center"/>
    </xf>
    <xf numFmtId="0" fontId="10" fillId="0" borderId="0" xfId="6" applyFont="1" applyAlignment="1">
      <alignment horizontal="right"/>
    </xf>
    <xf numFmtId="0" fontId="8" fillId="0" borderId="0" xfId="6" applyFont="1"/>
    <xf numFmtId="0" fontId="9" fillId="0" borderId="0" xfId="6" applyFont="1"/>
    <xf numFmtId="0" fontId="16" fillId="0" borderId="0" xfId="6" applyFont="1"/>
    <xf numFmtId="0" fontId="7" fillId="0" borderId="0" xfId="6" applyFont="1" applyBorder="1" applyAlignment="1"/>
    <xf numFmtId="0" fontId="16" fillId="0" borderId="0" xfId="6" applyFont="1" applyBorder="1" applyAlignment="1"/>
    <xf numFmtId="0" fontId="7" fillId="0" borderId="4" xfId="6" applyFont="1" applyBorder="1" applyAlignment="1">
      <alignment horizontal="center"/>
    </xf>
    <xf numFmtId="0" fontId="7" fillId="0" borderId="1" xfId="6" applyFont="1" applyBorder="1"/>
    <xf numFmtId="0" fontId="7" fillId="0" borderId="6" xfId="6" applyFont="1" applyBorder="1" applyAlignment="1">
      <alignment horizontal="center"/>
    </xf>
    <xf numFmtId="0" fontId="7" fillId="0" borderId="2" xfId="6" applyFont="1" applyBorder="1"/>
    <xf numFmtId="1" fontId="7" fillId="0" borderId="6" xfId="8" applyNumberFormat="1" applyFont="1" applyBorder="1" applyAlignment="1">
      <alignment horizontal="center"/>
    </xf>
    <xf numFmtId="0" fontId="7" fillId="0" borderId="0" xfId="0" applyFont="1" applyBorder="1" applyProtection="1">
      <protection locked="0"/>
    </xf>
    <xf numFmtId="0" fontId="7" fillId="0" borderId="2" xfId="0" applyFont="1" applyBorder="1" applyProtection="1"/>
    <xf numFmtId="0" fontId="7" fillId="0" borderId="0" xfId="0" applyFont="1" applyAlignment="1">
      <alignment horizontal="center"/>
    </xf>
    <xf numFmtId="1" fontId="10" fillId="0" borderId="0" xfId="0" applyNumberFormat="1" applyFont="1" applyBorder="1" applyAlignment="1" applyProtection="1">
      <alignment horizontal="right"/>
      <protection locked="0"/>
    </xf>
    <xf numFmtId="0" fontId="10" fillId="0" borderId="0" xfId="0" applyFont="1" applyAlignment="1">
      <alignment horizontal="center"/>
    </xf>
    <xf numFmtId="0" fontId="10" fillId="0" borderId="0" xfId="0" applyFont="1" applyBorder="1" applyProtection="1">
      <protection locked="0"/>
    </xf>
    <xf numFmtId="0" fontId="18" fillId="0" borderId="0" xfId="0" applyFont="1" applyAlignment="1">
      <alignment horizontal="center"/>
    </xf>
    <xf numFmtId="0" fontId="7" fillId="0" borderId="0" xfId="6" applyFont="1" applyBorder="1" applyAlignment="1">
      <alignment horizontal="center"/>
    </xf>
    <xf numFmtId="0" fontId="7" fillId="0" borderId="0" xfId="6" applyFont="1" applyBorder="1"/>
    <xf numFmtId="0" fontId="7" fillId="0" borderId="0" xfId="6" applyFont="1" applyBorder="1" applyAlignment="1">
      <alignment horizontal="right"/>
    </xf>
    <xf numFmtId="0" fontId="10" fillId="0" borderId="0" xfId="6" applyFont="1" applyBorder="1" applyAlignment="1">
      <alignment horizontal="left"/>
    </xf>
    <xf numFmtId="0" fontId="7" fillId="0" borderId="0" xfId="8" applyFont="1" applyBorder="1" applyAlignment="1">
      <alignment horizontal="center"/>
    </xf>
    <xf numFmtId="1" fontId="7" fillId="0" borderId="0" xfId="8" applyNumberFormat="1" applyFont="1" applyBorder="1" applyAlignment="1">
      <alignment horizontal="center"/>
    </xf>
    <xf numFmtId="0" fontId="8" fillId="0" borderId="0" xfId="6" applyFont="1" applyBorder="1" applyAlignment="1">
      <alignment horizontal="center"/>
    </xf>
    <xf numFmtId="0" fontId="8" fillId="0" borderId="0" xfId="6" applyFont="1" applyBorder="1"/>
    <xf numFmtId="164" fontId="7" fillId="0" borderId="0" xfId="8" applyNumberFormat="1" applyFont="1" applyBorder="1" applyAlignment="1">
      <alignment horizontal="center"/>
    </xf>
    <xf numFmtId="0" fontId="19" fillId="0" borderId="0" xfId="9" applyFont="1" applyBorder="1" applyAlignment="1" applyProtection="1">
      <alignment horizontal="center"/>
      <protection locked="0"/>
    </xf>
    <xf numFmtId="0" fontId="7" fillId="0" borderId="0" xfId="6" applyFont="1" applyBorder="1" applyAlignment="1">
      <alignment horizontal="left" vertical="top" wrapText="1"/>
    </xf>
    <xf numFmtId="0" fontId="17" fillId="0" borderId="0" xfId="10" applyBorder="1" applyAlignment="1" applyProtection="1">
      <alignment horizontal="center"/>
    </xf>
    <xf numFmtId="0" fontId="17" fillId="0" borderId="0" xfId="10" applyFont="1" applyBorder="1" applyAlignment="1" applyProtection="1">
      <alignment horizontal="center"/>
    </xf>
    <xf numFmtId="0" fontId="7" fillId="0" borderId="0" xfId="6" applyFont="1" applyBorder="1" applyAlignment="1">
      <alignment horizontal="left" vertical="top" wrapText="1"/>
    </xf>
    <xf numFmtId="0" fontId="7" fillId="0" borderId="0" xfId="6" applyFont="1" applyBorder="1" applyAlignment="1">
      <alignment horizontal="left" wrapText="1"/>
    </xf>
    <xf numFmtId="0" fontId="17" fillId="0" borderId="0" xfId="10" applyBorder="1" applyAlignment="1" applyProtection="1">
      <alignment horizontal="center"/>
    </xf>
    <xf numFmtId="0" fontId="7" fillId="0" borderId="0" xfId="1" applyFont="1" applyAlignment="1" applyProtection="1">
      <alignment horizontal="left"/>
      <protection locked="0"/>
    </xf>
    <xf numFmtId="0" fontId="10" fillId="0" borderId="0" xfId="1" applyFont="1" applyBorder="1" applyAlignment="1" applyProtection="1">
      <alignment horizontal="center" wrapText="1"/>
      <protection locked="0"/>
    </xf>
    <xf numFmtId="0" fontId="20" fillId="0" borderId="0" xfId="11" applyFont="1" applyBorder="1" applyAlignment="1" applyProtection="1">
      <alignment horizontal="center"/>
    </xf>
    <xf numFmtId="0" fontId="22" fillId="0" borderId="0" xfId="12"/>
    <xf numFmtId="0" fontId="21" fillId="0" borderId="0" xfId="11" applyBorder="1" applyAlignment="1">
      <alignment horizontal="center"/>
    </xf>
  </cellXfs>
  <cellStyles count="13">
    <cellStyle name="Comma0" xfId="2"/>
    <cellStyle name="Currency0" xfId="3"/>
    <cellStyle name="Date" xfId="4"/>
    <cellStyle name="Fixed" xfId="5"/>
    <cellStyle name="Hyperlink" xfId="9" builtinId="8"/>
    <cellStyle name="Hyperlink 2" xfId="10"/>
    <cellStyle name="Hyperlink 3" xfId="11"/>
    <cellStyle name="Normal" xfId="0" builtinId="0"/>
    <cellStyle name="Normal 2" xfId="1"/>
    <cellStyle name="Normal 2 2" xfId="6"/>
    <cellStyle name="Normal 3" xfId="7"/>
    <cellStyle name="Normal 4" xfId="8"/>
    <cellStyle name="Normal 5" xfId="12"/>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73597263562503"/>
          <c:y val="1.9327917850738528E-2"/>
          <c:w val="0.8399200041095255"/>
          <c:h val="0.93597518116805978"/>
        </c:manualLayout>
      </c:layout>
      <c:scatterChart>
        <c:scatterStyle val="lineMarker"/>
        <c:varyColors val="0"/>
        <c:ser>
          <c:idx val="0"/>
          <c:order val="0"/>
          <c:spPr>
            <a:ln w="19050">
              <a:solidFill>
                <a:srgbClr val="000000"/>
              </a:solidFill>
            </a:ln>
          </c:spPr>
          <c:marker>
            <c:symbol val="none"/>
          </c:marker>
          <c:xVal>
            <c:numRef>
              <c:f>'Cross Section'!$Z$12:$Z$16</c:f>
              <c:numCache>
                <c:formatCode>0.00</c:formatCode>
                <c:ptCount val="5"/>
                <c:pt idx="0">
                  <c:v>2</c:v>
                </c:pt>
                <c:pt idx="1">
                  <c:v>-2</c:v>
                </c:pt>
                <c:pt idx="2">
                  <c:v>-2</c:v>
                </c:pt>
                <c:pt idx="3">
                  <c:v>2</c:v>
                </c:pt>
                <c:pt idx="4">
                  <c:v>2</c:v>
                </c:pt>
              </c:numCache>
            </c:numRef>
          </c:xVal>
          <c:yVal>
            <c:numRef>
              <c:f>'Cross Section'!$AA$12:$AA$16</c:f>
              <c:numCache>
                <c:formatCode>0.00</c:formatCode>
                <c:ptCount val="5"/>
                <c:pt idx="0">
                  <c:v>0.5</c:v>
                </c:pt>
                <c:pt idx="1">
                  <c:v>0.50000000000000044</c:v>
                </c:pt>
                <c:pt idx="2">
                  <c:v>-0.5</c:v>
                </c:pt>
                <c:pt idx="3">
                  <c:v>-0.50000000000000044</c:v>
                </c:pt>
                <c:pt idx="4">
                  <c:v>0.5</c:v>
                </c:pt>
              </c:numCache>
            </c:numRef>
          </c:yVal>
          <c:smooth val="0"/>
          <c:extLst>
            <c:ext xmlns:c16="http://schemas.microsoft.com/office/drawing/2014/chart" uri="{C3380CC4-5D6E-409C-BE32-E72D297353CC}">
              <c16:uniqueId val="{00000000-DD81-4BAE-BB13-2E6352079CCE}"/>
            </c:ext>
          </c:extLst>
        </c:ser>
        <c:ser>
          <c:idx val="1"/>
          <c:order val="1"/>
          <c:spPr>
            <a:ln w="19050">
              <a:solidFill>
                <a:srgbClr val="000000"/>
              </a:solidFill>
            </a:ln>
          </c:spPr>
          <c:marker>
            <c:symbol val="none"/>
          </c:marker>
          <c:xVal>
            <c:numRef>
              <c:f>'Cross Section'!$Z$18:$Z$22</c:f>
              <c:numCache>
                <c:formatCode>0.00</c:formatCode>
                <c:ptCount val="5"/>
                <c:pt idx="0">
                  <c:v>7</c:v>
                </c:pt>
                <c:pt idx="1">
                  <c:v>3</c:v>
                </c:pt>
                <c:pt idx="2">
                  <c:v>2.9999999999999996</c:v>
                </c:pt>
                <c:pt idx="3">
                  <c:v>7</c:v>
                </c:pt>
                <c:pt idx="4">
                  <c:v>7</c:v>
                </c:pt>
              </c:numCache>
            </c:numRef>
          </c:xVal>
          <c:yVal>
            <c:numRef>
              <c:f>'Cross Section'!$AA$18:$AA$22</c:f>
              <c:numCache>
                <c:formatCode>0.00</c:formatCode>
                <c:ptCount val="5"/>
                <c:pt idx="0">
                  <c:v>7</c:v>
                </c:pt>
                <c:pt idx="1">
                  <c:v>7</c:v>
                </c:pt>
                <c:pt idx="2">
                  <c:v>3</c:v>
                </c:pt>
                <c:pt idx="3">
                  <c:v>2.9999999999999996</c:v>
                </c:pt>
                <c:pt idx="4">
                  <c:v>7</c:v>
                </c:pt>
              </c:numCache>
            </c:numRef>
          </c:yVal>
          <c:smooth val="0"/>
          <c:extLst>
            <c:ext xmlns:c16="http://schemas.microsoft.com/office/drawing/2014/chart" uri="{C3380CC4-5D6E-409C-BE32-E72D297353CC}">
              <c16:uniqueId val="{00000001-DD81-4BAE-BB13-2E6352079CCE}"/>
            </c:ext>
          </c:extLst>
        </c:ser>
        <c:ser>
          <c:idx val="2"/>
          <c:order val="2"/>
          <c:spPr>
            <a:ln w="19050">
              <a:solidFill>
                <a:srgbClr val="000000"/>
              </a:solidFill>
            </a:ln>
          </c:spPr>
          <c:marker>
            <c:symbol val="none"/>
          </c:marker>
          <c:xVal>
            <c:numRef>
              <c:f>'Cross Section'!$Z$24:$Z$28</c:f>
              <c:numCache>
                <c:formatCode>0.00</c:formatCode>
                <c:ptCount val="5"/>
                <c:pt idx="0">
                  <c:v>12</c:v>
                </c:pt>
                <c:pt idx="1">
                  <c:v>8</c:v>
                </c:pt>
                <c:pt idx="2">
                  <c:v>8</c:v>
                </c:pt>
                <c:pt idx="3">
                  <c:v>12</c:v>
                </c:pt>
                <c:pt idx="4">
                  <c:v>12</c:v>
                </c:pt>
              </c:numCache>
            </c:numRef>
          </c:xVal>
          <c:yVal>
            <c:numRef>
              <c:f>'Cross Section'!$AA$24:$AA$28</c:f>
              <c:numCache>
                <c:formatCode>0.00</c:formatCode>
                <c:ptCount val="5"/>
                <c:pt idx="0">
                  <c:v>12</c:v>
                </c:pt>
                <c:pt idx="1">
                  <c:v>12</c:v>
                </c:pt>
                <c:pt idx="2">
                  <c:v>8</c:v>
                </c:pt>
                <c:pt idx="3">
                  <c:v>8</c:v>
                </c:pt>
                <c:pt idx="4">
                  <c:v>12</c:v>
                </c:pt>
              </c:numCache>
            </c:numRef>
          </c:yVal>
          <c:smooth val="0"/>
          <c:extLst>
            <c:ext xmlns:c16="http://schemas.microsoft.com/office/drawing/2014/chart" uri="{C3380CC4-5D6E-409C-BE32-E72D297353CC}">
              <c16:uniqueId val="{00000002-DD81-4BAE-BB13-2E6352079CCE}"/>
            </c:ext>
          </c:extLst>
        </c:ser>
        <c:ser>
          <c:idx val="3"/>
          <c:order val="3"/>
          <c:spPr>
            <a:ln w="19050">
              <a:solidFill>
                <a:srgbClr val="000000"/>
              </a:solidFill>
            </a:ln>
          </c:spPr>
          <c:marker>
            <c:symbol val="none"/>
          </c:marker>
          <c:xVal>
            <c:numRef>
              <c:f>'Cross Section'!$AC$12:$AC$16</c:f>
              <c:numCache>
                <c:formatCode>0.00</c:formatCode>
                <c:ptCount val="5"/>
                <c:pt idx="0">
                  <c:v>17</c:v>
                </c:pt>
                <c:pt idx="1">
                  <c:v>13</c:v>
                </c:pt>
                <c:pt idx="2">
                  <c:v>13</c:v>
                </c:pt>
                <c:pt idx="3">
                  <c:v>17</c:v>
                </c:pt>
                <c:pt idx="4">
                  <c:v>17</c:v>
                </c:pt>
              </c:numCache>
            </c:numRef>
          </c:xVal>
          <c:yVal>
            <c:numRef>
              <c:f>'Cross Section'!$AD$12:$AD$16</c:f>
              <c:numCache>
                <c:formatCode>0.00</c:formatCode>
                <c:ptCount val="5"/>
                <c:pt idx="0">
                  <c:v>15.5</c:v>
                </c:pt>
                <c:pt idx="1">
                  <c:v>15.5</c:v>
                </c:pt>
                <c:pt idx="2">
                  <c:v>14.5</c:v>
                </c:pt>
                <c:pt idx="3">
                  <c:v>14.5</c:v>
                </c:pt>
                <c:pt idx="4">
                  <c:v>15.5</c:v>
                </c:pt>
              </c:numCache>
            </c:numRef>
          </c:yVal>
          <c:smooth val="0"/>
          <c:extLst>
            <c:ext xmlns:c16="http://schemas.microsoft.com/office/drawing/2014/chart" uri="{C3380CC4-5D6E-409C-BE32-E72D297353CC}">
              <c16:uniqueId val="{00000003-DD81-4BAE-BB13-2E6352079CCE}"/>
            </c:ext>
          </c:extLst>
        </c:ser>
        <c:ser>
          <c:idx val="4"/>
          <c:order val="4"/>
          <c:spPr>
            <a:ln w="19050">
              <a:solidFill>
                <a:srgbClr val="000000"/>
              </a:solidFill>
            </a:ln>
          </c:spPr>
          <c:marker>
            <c:symbol val="none"/>
          </c:marker>
          <c:xVal>
            <c:numRef>
              <c:f>'Cross Section'!$AC$18:$AC$22</c:f>
            </c:numRef>
          </c:xVal>
          <c:yVal>
            <c:numRef>
              <c:f>'Cross Section'!$AD$18:$AD$22</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4-DD81-4BAE-BB13-2E6352079CCE}"/>
            </c:ext>
          </c:extLst>
        </c:ser>
        <c:ser>
          <c:idx val="5"/>
          <c:order val="5"/>
          <c:spPr>
            <a:ln w="19050">
              <a:solidFill>
                <a:srgbClr val="000000"/>
              </a:solidFill>
            </a:ln>
          </c:spPr>
          <c:marker>
            <c:symbol val="none"/>
          </c:marker>
          <c:xVal>
            <c:numRef>
              <c:f>'Cross Section'!$AC$24:$AC$28</c:f>
            </c:numRef>
          </c:xVal>
          <c:yVal>
            <c:numRef>
              <c:f>'Cross Section'!$AD$24:$AD$28</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5-DD81-4BAE-BB13-2E6352079CCE}"/>
            </c:ext>
          </c:extLst>
        </c:ser>
        <c:ser>
          <c:idx val="6"/>
          <c:order val="6"/>
          <c:spPr>
            <a:ln w="19050">
              <a:solidFill>
                <a:srgbClr val="000000"/>
              </a:solidFill>
            </a:ln>
          </c:spPr>
          <c:marker>
            <c:symbol val="none"/>
          </c:marker>
          <c:xVal>
            <c:numRef>
              <c:f>'Cross Section'!$AF$18:$AF$22</c:f>
            </c:numRef>
          </c:xVal>
          <c:yVal>
            <c:numRef>
              <c:f>'Cross Section'!$AG$18:$AG$22</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6-DD81-4BAE-BB13-2E6352079CCE}"/>
            </c:ext>
          </c:extLst>
        </c:ser>
        <c:ser>
          <c:idx val="7"/>
          <c:order val="7"/>
          <c:spPr>
            <a:ln w="19050">
              <a:solidFill>
                <a:srgbClr val="000000"/>
              </a:solidFill>
            </a:ln>
          </c:spPr>
          <c:marker>
            <c:symbol val="none"/>
          </c:marker>
          <c:xVal>
            <c:numRef>
              <c:f>'Cross Section'!$AF$24:$AF$28</c:f>
            </c:numRef>
          </c:xVal>
          <c:yVal>
            <c:numRef>
              <c:f>'Cross Section'!$AG$24:$AG$28</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7-DD81-4BAE-BB13-2E6352079CCE}"/>
            </c:ext>
          </c:extLst>
        </c:ser>
        <c:ser>
          <c:idx val="8"/>
          <c:order val="8"/>
          <c:spPr>
            <a:ln w="19050">
              <a:solidFill>
                <a:srgbClr val="000000"/>
              </a:solidFill>
            </a:ln>
          </c:spPr>
          <c:marker>
            <c:symbol val="none"/>
          </c:marker>
          <c:xVal>
            <c:numRef>
              <c:f>'Cross Section'!$AF$12:$AF$16</c:f>
            </c:numRef>
          </c:xVal>
          <c:yVal>
            <c:numRef>
              <c:f>'Cross Section'!$AG$12:$AG$16</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8-DD81-4BAE-BB13-2E6352079CCE}"/>
            </c:ext>
          </c:extLst>
        </c:ser>
        <c:ser>
          <c:idx val="9"/>
          <c:order val="9"/>
          <c:spPr>
            <a:ln w="9525">
              <a:solidFill>
                <a:schemeClr val="tx1"/>
              </a:solidFill>
              <a:prstDash val="lgDashDot"/>
            </a:ln>
          </c:spPr>
          <c:marker>
            <c:symbol val="none"/>
          </c:marker>
          <c:xVal>
            <c:numRef>
              <c:f>'Cross Section'!$AG$37:$AG$38</c:f>
              <c:numCache>
                <c:formatCode>0.0000</c:formatCode>
                <c:ptCount val="2"/>
                <c:pt idx="0">
                  <c:v>7.5</c:v>
                </c:pt>
                <c:pt idx="1">
                  <c:v>7.5</c:v>
                </c:pt>
              </c:numCache>
            </c:numRef>
          </c:xVal>
          <c:yVal>
            <c:numRef>
              <c:f>'Cross Section'!$AF$37:$AF$38</c:f>
              <c:numCache>
                <c:formatCode>0.000</c:formatCode>
                <c:ptCount val="2"/>
                <c:pt idx="0">
                  <c:v>-1.0000000000000004</c:v>
                </c:pt>
                <c:pt idx="1">
                  <c:v>16</c:v>
                </c:pt>
              </c:numCache>
            </c:numRef>
          </c:yVal>
          <c:smooth val="0"/>
          <c:extLst>
            <c:ext xmlns:c16="http://schemas.microsoft.com/office/drawing/2014/chart" uri="{C3380CC4-5D6E-409C-BE32-E72D297353CC}">
              <c16:uniqueId val="{00000009-DD81-4BAE-BB13-2E6352079CCE}"/>
            </c:ext>
          </c:extLst>
        </c:ser>
        <c:ser>
          <c:idx val="10"/>
          <c:order val="10"/>
          <c:spPr>
            <a:ln w="9525">
              <a:solidFill>
                <a:schemeClr val="tx1"/>
              </a:solidFill>
              <a:prstDash val="lgDashDot"/>
            </a:ln>
          </c:spPr>
          <c:marker>
            <c:symbol val="none"/>
          </c:marker>
          <c:xVal>
            <c:numRef>
              <c:f>'Cross Section'!$AI$37:$AI$38</c:f>
              <c:numCache>
                <c:formatCode>0.000</c:formatCode>
                <c:ptCount val="2"/>
                <c:pt idx="0">
                  <c:v>-2.5</c:v>
                </c:pt>
                <c:pt idx="1">
                  <c:v>17.5</c:v>
                </c:pt>
              </c:numCache>
            </c:numRef>
          </c:xVal>
          <c:yVal>
            <c:numRef>
              <c:f>'Cross Section'!$AJ$37:$AJ$38</c:f>
              <c:numCache>
                <c:formatCode>0.000</c:formatCode>
                <c:ptCount val="2"/>
                <c:pt idx="0">
                  <c:v>7.5</c:v>
                </c:pt>
                <c:pt idx="1">
                  <c:v>7.5</c:v>
                </c:pt>
              </c:numCache>
            </c:numRef>
          </c:yVal>
          <c:smooth val="0"/>
          <c:extLst>
            <c:ext xmlns:c16="http://schemas.microsoft.com/office/drawing/2014/chart" uri="{C3380CC4-5D6E-409C-BE32-E72D297353CC}">
              <c16:uniqueId val="{0000000A-DD81-4BAE-BB13-2E6352079CCE}"/>
            </c:ext>
          </c:extLst>
        </c:ser>
        <c:ser>
          <c:idx val="11"/>
          <c:order val="11"/>
          <c:spPr>
            <a:ln w="19050">
              <a:solidFill>
                <a:sysClr val="windowText" lastClr="000000"/>
              </a:solidFill>
            </a:ln>
          </c:spPr>
          <c:marker>
            <c:symbol val="none"/>
          </c:marker>
          <c:xVal>
            <c:numRef>
              <c:f>'Cross Section'!$AI$12:$AI$16</c:f>
            </c:numRef>
          </c:xVal>
          <c:yVal>
            <c:numRef>
              <c:f>'Cross Section'!$AJ$12:$AJ$16</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B-DD81-4BAE-BB13-2E6352079CCE}"/>
            </c:ext>
          </c:extLst>
        </c:ser>
        <c:ser>
          <c:idx val="12"/>
          <c:order val="12"/>
          <c:spPr>
            <a:ln w="19050">
              <a:solidFill>
                <a:sysClr val="windowText" lastClr="000000"/>
              </a:solidFill>
            </a:ln>
          </c:spPr>
          <c:marker>
            <c:symbol val="none"/>
          </c:marker>
          <c:xVal>
            <c:numRef>
              <c:f>'Cross Section'!$AI$18:$AI$22</c:f>
            </c:numRef>
          </c:xVal>
          <c:yVal>
            <c:numRef>
              <c:f>'Cross Section'!$AJ$18:$AJ$22</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C-DD81-4BAE-BB13-2E6352079CCE}"/>
            </c:ext>
          </c:extLst>
        </c:ser>
        <c:ser>
          <c:idx val="13"/>
          <c:order val="13"/>
          <c:spPr>
            <a:ln w="19050">
              <a:solidFill>
                <a:sysClr val="windowText" lastClr="000000"/>
              </a:solidFill>
            </a:ln>
          </c:spPr>
          <c:marker>
            <c:symbol val="none"/>
          </c:marker>
          <c:xVal>
            <c:numRef>
              <c:f>'Cross Section'!$AI$24:$AI$28</c:f>
            </c:numRef>
          </c:xVal>
          <c:yVal>
            <c:numRef>
              <c:f>'Cross Section'!$AJ$24:$AJ$28</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D-DD81-4BAE-BB13-2E6352079CCE}"/>
            </c:ext>
          </c:extLst>
        </c:ser>
        <c:ser>
          <c:idx val="14"/>
          <c:order val="14"/>
          <c:spPr>
            <a:ln w="19050">
              <a:solidFill>
                <a:sysClr val="windowText" lastClr="000000"/>
              </a:solidFill>
            </a:ln>
          </c:spPr>
          <c:marker>
            <c:symbol val="none"/>
          </c:marker>
          <c:xVal>
            <c:numRef>
              <c:f>'Cross Section'!$AL$12:$AL$16</c:f>
            </c:numRef>
          </c:xVal>
          <c:yVal>
            <c:numRef>
              <c:f>'Cross Section'!$AM$12:$AM$16</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E-DD81-4BAE-BB13-2E6352079CCE}"/>
            </c:ext>
          </c:extLst>
        </c:ser>
        <c:ser>
          <c:idx val="15"/>
          <c:order val="15"/>
          <c:spPr>
            <a:ln w="19050">
              <a:solidFill>
                <a:sysClr val="windowText" lastClr="000000"/>
              </a:solidFill>
            </a:ln>
          </c:spPr>
          <c:marker>
            <c:symbol val="none"/>
          </c:marker>
          <c:xVal>
            <c:numRef>
              <c:f>'Cross Section'!$AL$18:$AL$22</c:f>
            </c:numRef>
          </c:xVal>
          <c:yVal>
            <c:numRef>
              <c:f>'Cross Section'!$AM$18:$AM$22</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F-DD81-4BAE-BB13-2E6352079CCE}"/>
            </c:ext>
          </c:extLst>
        </c:ser>
        <c:ser>
          <c:idx val="16"/>
          <c:order val="16"/>
          <c:spPr>
            <a:ln w="19050">
              <a:solidFill>
                <a:sysClr val="windowText" lastClr="000000"/>
              </a:solidFill>
            </a:ln>
          </c:spPr>
          <c:marker>
            <c:symbol val="none"/>
          </c:marker>
          <c:xVal>
            <c:numRef>
              <c:f>'Cross Section'!$AL$24:$AL$28</c:f>
            </c:numRef>
          </c:xVal>
          <c:yVal>
            <c:numRef>
              <c:f>'Cross Section'!$AM$24:$AM$28</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10-DD81-4BAE-BB13-2E6352079CCE}"/>
            </c:ext>
          </c:extLst>
        </c:ser>
        <c:ser>
          <c:idx val="17"/>
          <c:order val="17"/>
          <c:spPr>
            <a:ln w="19050">
              <a:solidFill>
                <a:schemeClr val="tx1"/>
              </a:solidFill>
            </a:ln>
          </c:spPr>
          <c:marker>
            <c:symbol val="none"/>
          </c:marker>
          <c:xVal>
            <c:numRef>
              <c:f>'Cross Section'!$AO$12:$AO$16</c:f>
            </c:numRef>
          </c:xVal>
          <c:yVal>
            <c:numRef>
              <c:f>'Cross Section'!$AP$12:$AP$16</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11-DD81-4BAE-BB13-2E6352079CCE}"/>
            </c:ext>
          </c:extLst>
        </c:ser>
        <c:ser>
          <c:idx val="18"/>
          <c:order val="18"/>
          <c:spPr>
            <a:ln w="19050">
              <a:solidFill>
                <a:sysClr val="windowText" lastClr="000000"/>
              </a:solidFill>
            </a:ln>
          </c:spPr>
          <c:marker>
            <c:symbol val="none"/>
          </c:marker>
          <c:xVal>
            <c:numRef>
              <c:f>'Cross Section'!$AO$18:$AO$22</c:f>
            </c:numRef>
          </c:xVal>
          <c:yVal>
            <c:numRef>
              <c:f>'Cross Section'!$AP$18:$AP$22</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12-DD81-4BAE-BB13-2E6352079CCE}"/>
            </c:ext>
          </c:extLst>
        </c:ser>
        <c:ser>
          <c:idx val="19"/>
          <c:order val="19"/>
          <c:spPr>
            <a:ln w="19050">
              <a:solidFill>
                <a:sysClr val="windowText" lastClr="000000"/>
              </a:solidFill>
            </a:ln>
          </c:spPr>
          <c:marker>
            <c:symbol val="none"/>
          </c:marker>
          <c:xVal>
            <c:numRef>
              <c:f>'Cross Section'!$AO$24:$AO$28</c:f>
            </c:numRef>
          </c:xVal>
          <c:yVal>
            <c:numRef>
              <c:f>'Cross Section'!$AP$24:$AP$28</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13-DD81-4BAE-BB13-2E6352079CCE}"/>
            </c:ext>
          </c:extLst>
        </c:ser>
        <c:ser>
          <c:idx val="20"/>
          <c:order val="20"/>
          <c:spPr>
            <a:ln w="19050">
              <a:solidFill>
                <a:schemeClr val="tx1"/>
              </a:solidFill>
            </a:ln>
          </c:spPr>
          <c:marker>
            <c:symbol val="none"/>
          </c:marker>
          <c:xVal>
            <c:numRef>
              <c:f>'Cross Section'!$AR$12:$AR$16</c:f>
            </c:numRef>
          </c:xVal>
          <c:yVal>
            <c:numRef>
              <c:f>'Cross Section'!$AS$12:$AS$16</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14-DD81-4BAE-BB13-2E6352079CCE}"/>
            </c:ext>
          </c:extLst>
        </c:ser>
        <c:dLbls>
          <c:showLegendKey val="0"/>
          <c:showVal val="0"/>
          <c:showCatName val="0"/>
          <c:showSerName val="0"/>
          <c:showPercent val="0"/>
          <c:showBubbleSize val="0"/>
        </c:dLbls>
        <c:axId val="536752904"/>
        <c:axId val="536746240"/>
      </c:scatterChart>
      <c:valAx>
        <c:axId val="536752904"/>
        <c:scaling>
          <c:orientation val="minMax"/>
          <c:max val="17.100000000000001"/>
          <c:min val="-2.1"/>
        </c:scaling>
        <c:delete val="0"/>
        <c:axPos val="b"/>
        <c:numFmt formatCode="0" sourceLinked="0"/>
        <c:majorTickMark val="out"/>
        <c:minorTickMark val="none"/>
        <c:tickLblPos val="nextTo"/>
        <c:spPr>
          <a:ln>
            <a:solidFill>
              <a:sysClr val="windowText" lastClr="000000"/>
            </a:solidFill>
          </a:ln>
        </c:spPr>
        <c:crossAx val="536746240"/>
        <c:crosses val="autoZero"/>
        <c:crossBetween val="midCat"/>
      </c:valAx>
      <c:valAx>
        <c:axId val="536746240"/>
        <c:scaling>
          <c:orientation val="minMax"/>
          <c:max val="17.100000000000001"/>
          <c:min val="-2.1"/>
        </c:scaling>
        <c:delete val="0"/>
        <c:axPos val="l"/>
        <c:numFmt formatCode="#,##0" sourceLinked="0"/>
        <c:majorTickMark val="out"/>
        <c:minorTickMark val="none"/>
        <c:tickLblPos val="nextTo"/>
        <c:spPr>
          <a:ln>
            <a:solidFill>
              <a:sysClr val="windowText" lastClr="000000"/>
            </a:solidFill>
          </a:ln>
        </c:spPr>
        <c:crossAx val="536752904"/>
        <c:crosses val="autoZero"/>
        <c:crossBetween val="midCat"/>
      </c:valAx>
    </c:plotArea>
    <c:plotVisOnly val="1"/>
    <c:dispBlanksAs val="gap"/>
    <c:showDLblsOverMax val="0"/>
  </c:chart>
  <c:spPr>
    <a:ln>
      <a:noFill/>
    </a:ln>
  </c:spPr>
  <c:txPr>
    <a:bodyPr/>
    <a:lstStyle/>
    <a:p>
      <a:pPr>
        <a:defRPr sz="800">
          <a:latin typeface="+mn-lt"/>
          <a:cs typeface="Arial" pitchFamily="34" charset="0"/>
        </a:defRPr>
      </a:pPr>
      <a:endParaRPr lang="en-US"/>
    </a:p>
  </c:txPr>
  <c:printSettings>
    <c:headerFooter/>
    <c:pageMargins b="0.75000000000000233" l="0.70000000000000062" r="0.70000000000000062" t="0.75000000000000233"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233866</xdr:colOff>
      <xdr:row>38</xdr:row>
      <xdr:rowOff>43424</xdr:rowOff>
    </xdr:from>
    <xdr:to>
      <xdr:col>3</xdr:col>
      <xdr:colOff>386266</xdr:colOff>
      <xdr:row>38</xdr:row>
      <xdr:rowOff>43424</xdr:rowOff>
    </xdr:to>
    <xdr:sp macro="" textlink="">
      <xdr:nvSpPr>
        <xdr:cNvPr id="2" name="Line 648"/>
        <xdr:cNvSpPr>
          <a:spLocks noChangeShapeType="1"/>
        </xdr:cNvSpPr>
      </xdr:nvSpPr>
      <xdr:spPr bwMode="auto">
        <a:xfrm>
          <a:off x="2097453" y="6628098"/>
          <a:ext cx="152400" cy="0"/>
        </a:xfrm>
        <a:prstGeom prst="line">
          <a:avLst/>
        </a:prstGeom>
        <a:noFill/>
        <a:ln w="9525">
          <a:solidFill>
            <a:srgbClr val="000000"/>
          </a:solidFill>
          <a:round/>
          <a:headEnd/>
          <a:tailEnd/>
        </a:ln>
      </xdr:spPr>
    </xdr:sp>
    <xdr:clientData/>
  </xdr:twoCellAnchor>
  <xdr:twoCellAnchor>
    <xdr:from>
      <xdr:col>4</xdr:col>
      <xdr:colOff>242151</xdr:colOff>
      <xdr:row>38</xdr:row>
      <xdr:rowOff>43423</xdr:rowOff>
    </xdr:from>
    <xdr:to>
      <xdr:col>4</xdr:col>
      <xdr:colOff>394551</xdr:colOff>
      <xdr:row>38</xdr:row>
      <xdr:rowOff>43423</xdr:rowOff>
    </xdr:to>
    <xdr:sp macro="" textlink="">
      <xdr:nvSpPr>
        <xdr:cNvPr id="3" name="Line 649"/>
        <xdr:cNvSpPr>
          <a:spLocks noChangeShapeType="1"/>
        </xdr:cNvSpPr>
      </xdr:nvSpPr>
      <xdr:spPr bwMode="auto">
        <a:xfrm>
          <a:off x="3330972" y="6901423"/>
          <a:ext cx="152400" cy="0"/>
        </a:xfrm>
        <a:prstGeom prst="line">
          <a:avLst/>
        </a:prstGeom>
        <a:noFill/>
        <a:ln w="9525">
          <a:solidFill>
            <a:srgbClr val="000000"/>
          </a:solidFill>
          <a:round/>
          <a:headEnd/>
          <a:tailEnd/>
        </a:ln>
      </xdr:spPr>
    </xdr:sp>
    <xdr:clientData/>
  </xdr:twoCellAnchor>
  <xdr:twoCellAnchor>
    <xdr:from>
      <xdr:col>24</xdr:col>
      <xdr:colOff>314325</xdr:colOff>
      <xdr:row>31</xdr:row>
      <xdr:rowOff>38100</xdr:rowOff>
    </xdr:from>
    <xdr:to>
      <xdr:col>24</xdr:col>
      <xdr:colOff>466725</xdr:colOff>
      <xdr:row>31</xdr:row>
      <xdr:rowOff>38100</xdr:rowOff>
    </xdr:to>
    <xdr:sp macro="" textlink="">
      <xdr:nvSpPr>
        <xdr:cNvPr id="4" name="Line 654"/>
        <xdr:cNvSpPr>
          <a:spLocks noChangeShapeType="1"/>
        </xdr:cNvSpPr>
      </xdr:nvSpPr>
      <xdr:spPr bwMode="auto">
        <a:xfrm>
          <a:off x="14954250" y="9001125"/>
          <a:ext cx="152400" cy="0"/>
        </a:xfrm>
        <a:prstGeom prst="line">
          <a:avLst/>
        </a:prstGeom>
        <a:noFill/>
        <a:ln w="9525">
          <a:solidFill>
            <a:srgbClr val="000000"/>
          </a:solidFill>
          <a:round/>
          <a:headEnd/>
          <a:tailEnd/>
        </a:ln>
      </xdr:spPr>
    </xdr:sp>
    <xdr:clientData/>
  </xdr:twoCellAnchor>
  <xdr:twoCellAnchor>
    <xdr:from>
      <xdr:col>26</xdr:col>
      <xdr:colOff>314325</xdr:colOff>
      <xdr:row>31</xdr:row>
      <xdr:rowOff>38100</xdr:rowOff>
    </xdr:from>
    <xdr:to>
      <xdr:col>26</xdr:col>
      <xdr:colOff>466725</xdr:colOff>
      <xdr:row>31</xdr:row>
      <xdr:rowOff>38100</xdr:rowOff>
    </xdr:to>
    <xdr:sp macro="" textlink="">
      <xdr:nvSpPr>
        <xdr:cNvPr id="5" name="Line 655"/>
        <xdr:cNvSpPr>
          <a:spLocks noChangeShapeType="1"/>
        </xdr:cNvSpPr>
      </xdr:nvSpPr>
      <xdr:spPr bwMode="auto">
        <a:xfrm>
          <a:off x="16173450" y="9001125"/>
          <a:ext cx="152400" cy="0"/>
        </a:xfrm>
        <a:prstGeom prst="line">
          <a:avLst/>
        </a:prstGeom>
        <a:noFill/>
        <a:ln w="9525">
          <a:solidFill>
            <a:srgbClr val="000000"/>
          </a:solidFill>
          <a:round/>
          <a:headEnd/>
          <a:tailEnd/>
        </a:ln>
      </xdr:spPr>
    </xdr:sp>
    <xdr:clientData/>
  </xdr:twoCellAnchor>
  <xdr:twoCellAnchor>
    <xdr:from>
      <xdr:col>0</xdr:col>
      <xdr:colOff>169690</xdr:colOff>
      <xdr:row>13</xdr:row>
      <xdr:rowOff>11207</xdr:rowOff>
    </xdr:from>
    <xdr:to>
      <xdr:col>6</xdr:col>
      <xdr:colOff>201706</xdr:colOff>
      <xdr:row>32</xdr:row>
      <xdr:rowOff>142841</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457519</xdr:colOff>
      <xdr:row>13</xdr:row>
      <xdr:rowOff>153667</xdr:rowOff>
    </xdr:from>
    <xdr:to>
      <xdr:col>1</xdr:col>
      <xdr:colOff>93307</xdr:colOff>
      <xdr:row>15</xdr:row>
      <xdr:rowOff>78668</xdr:rowOff>
    </xdr:to>
    <xdr:sp macro="" textlink="">
      <xdr:nvSpPr>
        <xdr:cNvPr id="7" name="TextBox 6"/>
        <xdr:cNvSpPr txBox="1"/>
      </xdr:nvSpPr>
      <xdr:spPr>
        <a:xfrm>
          <a:off x="457519" y="2725417"/>
          <a:ext cx="24538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b="1">
              <a:latin typeface="+mn-lt"/>
              <a:cs typeface="Arial" pitchFamily="34" charset="0"/>
            </a:rPr>
            <a:t>y</a:t>
          </a:r>
        </a:p>
      </xdr:txBody>
    </xdr:sp>
    <xdr:clientData/>
  </xdr:twoCellAnchor>
  <xdr:twoCellAnchor>
    <xdr:from>
      <xdr:col>5</xdr:col>
      <xdr:colOff>481329</xdr:colOff>
      <xdr:row>32</xdr:row>
      <xdr:rowOff>19313</xdr:rowOff>
    </xdr:from>
    <xdr:to>
      <xdr:col>6</xdr:col>
      <xdr:colOff>115322</xdr:colOff>
      <xdr:row>33</xdr:row>
      <xdr:rowOff>77664</xdr:rowOff>
    </xdr:to>
    <xdr:sp macro="" textlink="">
      <xdr:nvSpPr>
        <xdr:cNvPr id="8" name="TextBox 7"/>
        <xdr:cNvSpPr txBox="1"/>
      </xdr:nvSpPr>
      <xdr:spPr>
        <a:xfrm>
          <a:off x="3557904" y="5667638"/>
          <a:ext cx="24359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b="1">
              <a:latin typeface="+mn-lt"/>
              <a:cs typeface="Arial" pitchFamily="34" charset="0"/>
            </a:rPr>
            <a:t>x</a:t>
          </a:r>
        </a:p>
      </xdr:txBody>
    </xdr:sp>
    <xdr:clientData/>
  </xdr:twoCellAnchor>
  <xdr:twoCellAnchor>
    <xdr:from>
      <xdr:col>0</xdr:col>
      <xdr:colOff>552543</xdr:colOff>
      <xdr:row>15</xdr:row>
      <xdr:rowOff>32124</xdr:rowOff>
    </xdr:from>
    <xdr:to>
      <xdr:col>0</xdr:col>
      <xdr:colOff>553995</xdr:colOff>
      <xdr:row>17</xdr:row>
      <xdr:rowOff>125728</xdr:rowOff>
    </xdr:to>
    <xdr:cxnSp macro="">
      <xdr:nvCxnSpPr>
        <xdr:cNvPr id="11" name="Straight Arrow Connector 10"/>
        <xdr:cNvCxnSpPr/>
      </xdr:nvCxnSpPr>
      <xdr:spPr>
        <a:xfrm rot="5400000" flipH="1" flipV="1">
          <a:off x="344542" y="3135725"/>
          <a:ext cx="417454" cy="145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48993</xdr:colOff>
      <xdr:row>32</xdr:row>
      <xdr:rowOff>121049</xdr:rowOff>
    </xdr:from>
    <xdr:to>
      <xdr:col>5</xdr:col>
      <xdr:colOff>477902</xdr:colOff>
      <xdr:row>32</xdr:row>
      <xdr:rowOff>122479</xdr:rowOff>
    </xdr:to>
    <xdr:cxnSp macro="">
      <xdr:nvCxnSpPr>
        <xdr:cNvPr id="12" name="Straight Arrow Connector 11"/>
        <xdr:cNvCxnSpPr/>
      </xdr:nvCxnSpPr>
      <xdr:spPr>
        <a:xfrm rot="10800000" flipH="1" flipV="1">
          <a:off x="3125568" y="5769374"/>
          <a:ext cx="428909" cy="143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336177</xdr:colOff>
      <xdr:row>14</xdr:row>
      <xdr:rowOff>11206</xdr:rowOff>
    </xdr:from>
    <xdr:ext cx="1938617" cy="448235"/>
    <xdr:sp macro="" textlink="">
      <xdr:nvSpPr>
        <xdr:cNvPr id="14" name="TextBox 13"/>
        <xdr:cNvSpPr txBox="1"/>
      </xdr:nvSpPr>
      <xdr:spPr>
        <a:xfrm>
          <a:off x="4605618" y="2711824"/>
          <a:ext cx="1938617" cy="4482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1000">
              <a:latin typeface="+mn-lt"/>
              <a:cs typeface="Arial" pitchFamily="34" charset="0"/>
            </a:rPr>
            <a:t>Positive Moment around x-axis creates tension in upper fiber</a:t>
          </a:r>
        </a:p>
      </xdr:txBody>
    </xdr:sp>
    <xdr:clientData/>
  </xdr:oneCellAnchor>
  <xdr:oneCellAnchor>
    <xdr:from>
      <xdr:col>7</xdr:col>
      <xdr:colOff>336177</xdr:colOff>
      <xdr:row>17</xdr:row>
      <xdr:rowOff>100853</xdr:rowOff>
    </xdr:from>
    <xdr:ext cx="1938617" cy="448235"/>
    <xdr:sp macro="" textlink="">
      <xdr:nvSpPr>
        <xdr:cNvPr id="15" name="TextBox 14"/>
        <xdr:cNvSpPr txBox="1"/>
      </xdr:nvSpPr>
      <xdr:spPr>
        <a:xfrm>
          <a:off x="4605618" y="3272118"/>
          <a:ext cx="1938617" cy="4482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1000">
              <a:latin typeface="+mn-lt"/>
              <a:cs typeface="Arial" pitchFamily="34" charset="0"/>
            </a:rPr>
            <a:t>Positive Moment around y-axis creates tension in RHS fiber</a:t>
          </a:r>
        </a:p>
      </xdr:txBody>
    </xdr:sp>
    <xdr:clientData/>
  </xdr:oneCellAnchor>
  <xdr:twoCellAnchor>
    <xdr:from>
      <xdr:col>0</xdr:col>
      <xdr:colOff>40822</xdr:colOff>
      <xdr:row>7</xdr:row>
      <xdr:rowOff>40821</xdr:rowOff>
    </xdr:from>
    <xdr:to>
      <xdr:col>4</xdr:col>
      <xdr:colOff>66675</xdr:colOff>
      <xdr:row>10</xdr:row>
      <xdr:rowOff>145236</xdr:rowOff>
    </xdr:to>
    <xdr:grpSp>
      <xdr:nvGrpSpPr>
        <xdr:cNvPr id="17" name="Group 16"/>
        <xdr:cNvGrpSpPr/>
      </xdr:nvGrpSpPr>
      <xdr:grpSpPr>
        <a:xfrm>
          <a:off x="40822" y="1267641"/>
          <a:ext cx="2555693" cy="630195"/>
          <a:chOff x="40822" y="1267641"/>
          <a:chExt cx="2570933" cy="630195"/>
        </a:xfrm>
      </xdr:grpSpPr>
      <xdr:pic>
        <xdr:nvPicPr>
          <xdr:cNvPr id="20" name="Picture 19">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21" name="Picture 20"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tabSelected="1" view="pageBreakPreview" zoomScale="70" zoomScaleNormal="100" zoomScaleSheetLayoutView="70" workbookViewId="0"/>
  </sheetViews>
  <sheetFormatPr defaultColWidth="9.109375" defaultRowHeight="15.6" x14ac:dyDescent="0.3"/>
  <cols>
    <col min="1" max="2" width="9.109375" style="87"/>
    <col min="3" max="3" width="10.6640625" style="87" bestFit="1" customWidth="1"/>
    <col min="4" max="11" width="9.109375" style="87"/>
    <col min="12" max="12" width="5.44140625" style="72" customWidth="1"/>
    <col min="13" max="17" width="5.33203125" style="108" customWidth="1"/>
    <col min="18" max="19" width="5.33203125" style="109" customWidth="1"/>
    <col min="20" max="25" width="9.109375" style="111"/>
    <col min="26" max="16384" width="9.109375" style="87"/>
  </cols>
  <sheetData>
    <row r="1" spans="1:25" s="72" customFormat="1" ht="13.8" x14ac:dyDescent="0.3">
      <c r="A1" s="68"/>
      <c r="B1" s="69" t="s">
        <v>0</v>
      </c>
      <c r="C1" s="70" t="s">
        <v>31</v>
      </c>
      <c r="D1" s="68"/>
      <c r="E1" s="68"/>
      <c r="F1" s="69" t="s">
        <v>67</v>
      </c>
      <c r="G1" s="71"/>
      <c r="H1" s="68"/>
      <c r="I1" s="68"/>
      <c r="J1" s="68"/>
      <c r="K1" s="68"/>
      <c r="M1" s="104"/>
      <c r="N1" s="104"/>
      <c r="O1" s="104"/>
      <c r="P1" s="104"/>
      <c r="Q1" s="104"/>
      <c r="R1" s="104"/>
      <c r="S1" s="104"/>
      <c r="T1" s="105"/>
      <c r="U1" s="105"/>
      <c r="V1" s="105"/>
      <c r="W1" s="106"/>
      <c r="X1" s="107"/>
      <c r="Y1" s="105"/>
    </row>
    <row r="2" spans="1:25" s="72" customFormat="1" ht="13.8" x14ac:dyDescent="0.3">
      <c r="A2" s="68"/>
      <c r="B2" s="69" t="s">
        <v>1</v>
      </c>
      <c r="C2" s="70" t="s">
        <v>33</v>
      </c>
      <c r="D2" s="68"/>
      <c r="E2" s="68"/>
      <c r="F2" s="69" t="s">
        <v>2</v>
      </c>
      <c r="G2" s="70"/>
      <c r="H2" s="68"/>
      <c r="I2" s="68"/>
      <c r="J2" s="68"/>
      <c r="K2" s="68"/>
      <c r="M2" s="104"/>
      <c r="N2" s="104"/>
      <c r="O2" s="104"/>
      <c r="P2" s="104"/>
      <c r="Q2" s="104"/>
      <c r="R2" s="104"/>
      <c r="S2" s="104"/>
      <c r="T2" s="105"/>
      <c r="U2" s="105"/>
      <c r="V2" s="105"/>
      <c r="W2" s="106"/>
      <c r="X2" s="107"/>
      <c r="Y2" s="105"/>
    </row>
    <row r="3" spans="1:25" s="72" customFormat="1" ht="13.8" x14ac:dyDescent="0.3">
      <c r="A3" s="68"/>
      <c r="B3" s="69" t="s">
        <v>3</v>
      </c>
      <c r="C3" s="77"/>
      <c r="D3" s="68"/>
      <c r="E3" s="68"/>
      <c r="F3" s="69" t="s">
        <v>4</v>
      </c>
      <c r="G3" s="70"/>
      <c r="H3" s="68"/>
      <c r="I3" s="68"/>
      <c r="J3" s="68"/>
      <c r="K3" s="68"/>
      <c r="M3" s="104"/>
      <c r="N3" s="104"/>
      <c r="O3" s="104"/>
      <c r="P3" s="104"/>
      <c r="Q3" s="104"/>
      <c r="R3" s="104"/>
      <c r="S3" s="104"/>
      <c r="T3" s="105"/>
      <c r="U3" s="105"/>
      <c r="V3" s="105"/>
      <c r="W3" s="106"/>
      <c r="X3" s="107"/>
      <c r="Y3" s="105"/>
    </row>
    <row r="4" spans="1:25" s="72" customFormat="1" ht="13.8" x14ac:dyDescent="0.3">
      <c r="A4" s="68"/>
      <c r="B4" s="69" t="s">
        <v>79</v>
      </c>
      <c r="C4" s="71"/>
      <c r="D4" s="68"/>
      <c r="E4" s="68"/>
      <c r="F4" s="69" t="s">
        <v>80</v>
      </c>
      <c r="G4" s="70" t="s">
        <v>81</v>
      </c>
      <c r="H4" s="68"/>
      <c r="I4" s="68"/>
      <c r="J4" s="68"/>
      <c r="K4" s="68"/>
      <c r="M4" s="104"/>
      <c r="N4" s="104"/>
      <c r="O4" s="104"/>
      <c r="P4" s="104"/>
      <c r="Q4" s="108"/>
      <c r="R4" s="109"/>
      <c r="S4" s="109"/>
      <c r="T4" s="105"/>
      <c r="U4" s="105"/>
      <c r="V4" s="105"/>
      <c r="W4" s="106"/>
      <c r="X4" s="107"/>
      <c r="Y4" s="105"/>
    </row>
    <row r="5" spans="1:25" s="72" customFormat="1" ht="13.8" x14ac:dyDescent="0.3">
      <c r="A5" s="68"/>
      <c r="B5" s="69" t="s">
        <v>82</v>
      </c>
      <c r="C5" s="71"/>
      <c r="D5" s="68"/>
      <c r="E5" s="69"/>
      <c r="F5" s="68"/>
      <c r="G5" s="68"/>
      <c r="H5" s="68"/>
      <c r="I5" s="68"/>
      <c r="J5" s="68"/>
      <c r="K5" s="68"/>
      <c r="M5" s="104"/>
      <c r="N5" s="104"/>
      <c r="O5" s="104"/>
      <c r="P5" s="104"/>
      <c r="Q5" s="108"/>
      <c r="R5" s="109"/>
      <c r="S5" s="109"/>
      <c r="T5" s="105"/>
      <c r="U5" s="105"/>
      <c r="V5" s="105"/>
      <c r="W5" s="106"/>
      <c r="X5" s="107"/>
      <c r="Y5" s="105"/>
    </row>
    <row r="6" spans="1:25" s="72" customFormat="1" ht="13.8" x14ac:dyDescent="0.3">
      <c r="A6" s="68"/>
      <c r="B6" s="68" t="s">
        <v>5</v>
      </c>
      <c r="C6" s="80"/>
      <c r="D6" s="68"/>
      <c r="E6" s="68"/>
      <c r="F6" s="68"/>
      <c r="G6" s="68"/>
      <c r="H6" s="68"/>
      <c r="I6" s="68"/>
      <c r="J6" s="68"/>
      <c r="K6" s="68"/>
      <c r="M6" s="104"/>
      <c r="N6" s="104"/>
      <c r="O6" s="104"/>
      <c r="P6" s="104"/>
      <c r="Q6" s="108"/>
      <c r="R6" s="109"/>
      <c r="S6" s="109"/>
      <c r="T6" s="105"/>
      <c r="U6" s="105"/>
      <c r="V6" s="105"/>
      <c r="W6" s="106"/>
      <c r="X6" s="107"/>
      <c r="Y6" s="105"/>
    </row>
    <row r="7" spans="1:25" s="72" customFormat="1" ht="13.8" x14ac:dyDescent="0.3">
      <c r="A7" s="68"/>
      <c r="B7" s="68"/>
      <c r="C7" s="68"/>
      <c r="D7" s="68"/>
      <c r="E7" s="68"/>
      <c r="F7" s="68"/>
      <c r="G7" s="68"/>
      <c r="H7" s="68"/>
      <c r="I7" s="68"/>
      <c r="J7" s="68"/>
      <c r="K7" s="68"/>
      <c r="M7" s="104"/>
      <c r="N7" s="104"/>
      <c r="O7" s="104"/>
      <c r="P7" s="104"/>
      <c r="Q7" s="108"/>
      <c r="R7" s="109"/>
      <c r="S7" s="109"/>
      <c r="T7" s="105"/>
      <c r="U7" s="105"/>
      <c r="V7" s="105"/>
      <c r="W7" s="106"/>
      <c r="X7" s="107"/>
      <c r="Y7" s="105"/>
    </row>
    <row r="8" spans="1:25" s="72" customFormat="1" ht="13.8" x14ac:dyDescent="0.3">
      <c r="A8" s="81"/>
      <c r="E8" s="74"/>
      <c r="F8" s="75"/>
      <c r="H8" s="82"/>
      <c r="I8" s="74"/>
      <c r="J8" s="83"/>
      <c r="K8" s="84"/>
      <c r="L8" s="85"/>
      <c r="M8" s="104"/>
      <c r="N8" s="104"/>
      <c r="O8" s="104"/>
      <c r="P8" s="104"/>
      <c r="Q8" s="108"/>
      <c r="R8" s="109"/>
      <c r="S8" s="109"/>
      <c r="T8" s="105"/>
      <c r="U8" s="105"/>
      <c r="V8" s="105"/>
      <c r="W8" s="105"/>
      <c r="X8" s="105"/>
      <c r="Y8" s="105"/>
    </row>
    <row r="9" spans="1:25" s="72" customFormat="1" ht="13.8" x14ac:dyDescent="0.3">
      <c r="E9" s="74"/>
      <c r="F9" s="82"/>
      <c r="H9" s="82"/>
      <c r="I9" s="74"/>
      <c r="J9" s="84"/>
      <c r="K9" s="84"/>
      <c r="L9" s="85"/>
      <c r="M9" s="104"/>
      <c r="N9" s="104"/>
      <c r="O9" s="104"/>
      <c r="P9" s="104"/>
      <c r="Q9" s="108"/>
      <c r="R9" s="109"/>
      <c r="S9" s="109"/>
      <c r="T9" s="105"/>
      <c r="U9" s="105"/>
      <c r="V9" s="105"/>
      <c r="W9" s="105"/>
      <c r="X9" s="105"/>
      <c r="Y9" s="105"/>
    </row>
    <row r="10" spans="1:25" s="72" customFormat="1" ht="13.8" x14ac:dyDescent="0.3">
      <c r="E10" s="74"/>
      <c r="F10" s="82"/>
      <c r="H10" s="82"/>
      <c r="I10" s="74"/>
      <c r="J10" s="75"/>
      <c r="K10" s="82"/>
      <c r="L10" s="85"/>
      <c r="M10" s="104"/>
      <c r="N10" s="104"/>
      <c r="O10" s="104"/>
      <c r="P10" s="104"/>
      <c r="Q10" s="108"/>
      <c r="R10" s="109"/>
      <c r="S10" s="109"/>
      <c r="T10" s="105"/>
      <c r="U10" s="105"/>
      <c r="V10" s="105"/>
      <c r="W10" s="105"/>
      <c r="X10" s="105"/>
      <c r="Y10" s="105"/>
    </row>
    <row r="11" spans="1:25" s="72" customFormat="1" ht="13.8" x14ac:dyDescent="0.3">
      <c r="E11" s="74"/>
      <c r="F11" s="82"/>
      <c r="I11" s="86"/>
      <c r="J11" s="75"/>
      <c r="M11" s="104"/>
      <c r="N11" s="104"/>
      <c r="O11" s="104"/>
      <c r="P11" s="104"/>
      <c r="Q11" s="104"/>
      <c r="R11" s="104"/>
      <c r="S11" s="104"/>
      <c r="T11" s="105"/>
      <c r="U11" s="105"/>
      <c r="V11" s="105"/>
      <c r="W11" s="105"/>
      <c r="X11" s="105"/>
      <c r="Y11" s="105"/>
    </row>
    <row r="12" spans="1:25" x14ac:dyDescent="0.3">
      <c r="C12" s="88" t="str">
        <f>G4</f>
        <v>IMPORTANT INFORMATION</v>
      </c>
      <c r="M12" s="104"/>
      <c r="N12" s="104"/>
      <c r="O12" s="104"/>
      <c r="P12" s="104"/>
      <c r="Q12" s="110"/>
      <c r="R12" s="110"/>
      <c r="S12" s="110"/>
    </row>
    <row r="13" spans="1:25" s="72" customFormat="1" ht="13.8" x14ac:dyDescent="0.3">
      <c r="M13" s="104"/>
      <c r="N13" s="104"/>
      <c r="O13" s="104"/>
      <c r="P13" s="104"/>
      <c r="Q13" s="104"/>
      <c r="R13" s="104"/>
      <c r="S13" s="104"/>
      <c r="T13" s="105"/>
      <c r="U13" s="105"/>
      <c r="V13" s="105"/>
      <c r="W13" s="105"/>
      <c r="X13" s="105"/>
      <c r="Y13" s="105"/>
    </row>
    <row r="14" spans="1:25" s="72" customFormat="1" ht="13.8" x14ac:dyDescent="0.3">
      <c r="B14" s="89" t="s">
        <v>86</v>
      </c>
      <c r="M14" s="104"/>
      <c r="N14" s="104"/>
      <c r="O14" s="104"/>
      <c r="P14" s="104"/>
      <c r="Q14" s="104"/>
      <c r="R14" s="104"/>
      <c r="S14" s="104"/>
      <c r="T14" s="105"/>
      <c r="U14" s="105"/>
      <c r="V14" s="105"/>
      <c r="W14" s="105"/>
      <c r="X14" s="105"/>
      <c r="Y14" s="105"/>
    </row>
    <row r="15" spans="1:25" s="72" customFormat="1" ht="13.8" x14ac:dyDescent="0.3">
      <c r="A15" s="90"/>
      <c r="K15" s="90"/>
      <c r="M15" s="108"/>
      <c r="N15" s="108"/>
      <c r="O15" s="108"/>
      <c r="P15" s="108"/>
      <c r="Q15" s="108"/>
      <c r="R15" s="109"/>
      <c r="S15" s="109"/>
      <c r="T15" s="105"/>
      <c r="U15" s="105"/>
      <c r="V15" s="105"/>
      <c r="W15" s="105"/>
      <c r="X15" s="105"/>
      <c r="Y15" s="105"/>
    </row>
    <row r="16" spans="1:25" s="72" customFormat="1" ht="12.75" customHeight="1" x14ac:dyDescent="0.3">
      <c r="B16" s="117" t="s">
        <v>93</v>
      </c>
      <c r="C16" s="117"/>
      <c r="D16" s="117"/>
      <c r="E16" s="117"/>
      <c r="F16" s="117"/>
      <c r="G16" s="117"/>
      <c r="H16" s="117"/>
      <c r="I16" s="117"/>
      <c r="J16" s="117"/>
      <c r="M16" s="108"/>
      <c r="N16" s="108"/>
      <c r="O16" s="108"/>
      <c r="P16" s="108"/>
      <c r="Q16" s="108"/>
      <c r="R16" s="109"/>
      <c r="S16" s="109"/>
      <c r="T16" s="105"/>
      <c r="U16" s="105"/>
      <c r="V16" s="105"/>
      <c r="W16" s="105"/>
      <c r="X16" s="105"/>
      <c r="Y16" s="105"/>
    </row>
    <row r="17" spans="1:25" s="72" customFormat="1" ht="13.8" x14ac:dyDescent="0.3">
      <c r="B17" s="117"/>
      <c r="C17" s="117"/>
      <c r="D17" s="117"/>
      <c r="E17" s="117"/>
      <c r="F17" s="117"/>
      <c r="G17" s="117"/>
      <c r="H17" s="117"/>
      <c r="I17" s="117"/>
      <c r="J17" s="117"/>
      <c r="M17" s="108"/>
      <c r="N17" s="108"/>
      <c r="O17" s="108"/>
      <c r="P17" s="108"/>
      <c r="Q17" s="108"/>
      <c r="R17" s="109"/>
      <c r="S17" s="109"/>
      <c r="T17" s="105"/>
      <c r="U17" s="105"/>
      <c r="V17" s="105"/>
      <c r="W17" s="105"/>
      <c r="X17" s="105"/>
      <c r="Y17" s="105"/>
    </row>
    <row r="18" spans="1:25" s="72" customFormat="1" ht="13.8" x14ac:dyDescent="0.3">
      <c r="B18" s="117"/>
      <c r="C18" s="117"/>
      <c r="D18" s="117"/>
      <c r="E18" s="117"/>
      <c r="F18" s="117"/>
      <c r="G18" s="117"/>
      <c r="H18" s="117"/>
      <c r="I18" s="117"/>
      <c r="J18" s="117"/>
      <c r="M18" s="108"/>
      <c r="N18" s="108"/>
      <c r="O18" s="108"/>
      <c r="P18" s="108"/>
      <c r="Q18" s="108"/>
      <c r="R18" s="109"/>
      <c r="S18" s="109"/>
      <c r="T18" s="105"/>
      <c r="U18" s="105"/>
      <c r="V18" s="105"/>
      <c r="W18" s="105"/>
      <c r="X18" s="105"/>
      <c r="Y18" s="105"/>
    </row>
    <row r="19" spans="1:25" s="72" customFormat="1" ht="13.8" x14ac:dyDescent="0.3">
      <c r="B19" s="117"/>
      <c r="C19" s="117"/>
      <c r="D19" s="117"/>
      <c r="E19" s="117"/>
      <c r="F19" s="117"/>
      <c r="G19" s="117"/>
      <c r="H19" s="117"/>
      <c r="I19" s="117"/>
      <c r="J19" s="117"/>
      <c r="M19" s="108"/>
      <c r="N19" s="108"/>
      <c r="O19" s="108"/>
      <c r="P19" s="108"/>
      <c r="Q19" s="108"/>
      <c r="R19" s="109"/>
      <c r="S19" s="109"/>
      <c r="T19" s="105"/>
      <c r="U19" s="105"/>
      <c r="V19" s="105"/>
      <c r="W19" s="105"/>
      <c r="X19" s="105"/>
      <c r="Y19" s="105"/>
    </row>
    <row r="20" spans="1:25" s="72" customFormat="1" ht="12.75" customHeight="1" x14ac:dyDescent="0.3">
      <c r="A20" s="90"/>
      <c r="B20" s="91" t="s">
        <v>91</v>
      </c>
      <c r="C20" s="90"/>
      <c r="D20" s="90"/>
      <c r="E20" s="90"/>
      <c r="F20" s="90"/>
      <c r="G20" s="90"/>
      <c r="H20" s="90"/>
      <c r="I20" s="90"/>
      <c r="J20" s="90"/>
      <c r="K20" s="90"/>
      <c r="M20" s="108"/>
      <c r="N20" s="108"/>
      <c r="O20" s="108"/>
      <c r="P20" s="108"/>
      <c r="Q20" s="108"/>
      <c r="R20" s="109"/>
      <c r="S20" s="109"/>
      <c r="T20" s="105"/>
      <c r="U20" s="105"/>
      <c r="V20" s="105"/>
      <c r="W20" s="105"/>
      <c r="X20" s="105"/>
      <c r="Y20" s="105"/>
    </row>
    <row r="21" spans="1:25" s="72" customFormat="1" ht="13.8" x14ac:dyDescent="0.3">
      <c r="A21" s="90"/>
      <c r="B21" s="91"/>
      <c r="C21" s="90"/>
      <c r="D21" s="90"/>
      <c r="E21" s="90"/>
      <c r="F21" s="90"/>
      <c r="G21" s="90"/>
      <c r="H21" s="90"/>
      <c r="I21" s="90"/>
      <c r="J21" s="90"/>
      <c r="K21" s="90"/>
      <c r="M21" s="108"/>
      <c r="N21" s="108"/>
      <c r="O21" s="108"/>
      <c r="P21" s="108"/>
      <c r="Q21" s="108"/>
      <c r="R21" s="109"/>
      <c r="S21" s="109"/>
      <c r="T21" s="105"/>
      <c r="U21" s="105"/>
      <c r="V21" s="105"/>
      <c r="W21" s="105"/>
      <c r="X21" s="105"/>
      <c r="Y21" s="105"/>
    </row>
    <row r="22" spans="1:25" s="72" customFormat="1" ht="13.8" x14ac:dyDescent="0.3">
      <c r="A22" s="90"/>
      <c r="B22" s="117" t="s">
        <v>94</v>
      </c>
      <c r="C22" s="117"/>
      <c r="D22" s="117"/>
      <c r="E22" s="117"/>
      <c r="F22" s="117"/>
      <c r="G22" s="117"/>
      <c r="H22" s="117"/>
      <c r="I22" s="117"/>
      <c r="J22" s="117"/>
      <c r="K22" s="90"/>
      <c r="M22" s="108"/>
      <c r="N22" s="108"/>
      <c r="O22" s="108"/>
      <c r="P22" s="108"/>
      <c r="Q22" s="108"/>
      <c r="R22" s="109"/>
      <c r="S22" s="109"/>
      <c r="T22" s="105"/>
      <c r="U22" s="105"/>
      <c r="V22" s="105"/>
      <c r="W22" s="105"/>
      <c r="X22" s="105"/>
      <c r="Y22" s="105"/>
    </row>
    <row r="23" spans="1:25" s="72" customFormat="1" ht="13.8" x14ac:dyDescent="0.3">
      <c r="A23" s="90"/>
      <c r="B23" s="117"/>
      <c r="C23" s="117"/>
      <c r="D23" s="117"/>
      <c r="E23" s="117"/>
      <c r="F23" s="117"/>
      <c r="G23" s="117"/>
      <c r="H23" s="117"/>
      <c r="I23" s="117"/>
      <c r="J23" s="117"/>
      <c r="K23" s="90"/>
      <c r="M23" s="108"/>
      <c r="N23" s="108"/>
      <c r="O23" s="108"/>
      <c r="P23" s="108"/>
      <c r="Q23" s="108"/>
      <c r="R23" s="109"/>
      <c r="S23" s="112"/>
      <c r="T23" s="105"/>
      <c r="U23" s="105"/>
      <c r="V23" s="105"/>
      <c r="W23" s="105"/>
      <c r="X23" s="105"/>
      <c r="Y23" s="105"/>
    </row>
    <row r="24" spans="1:25" s="72" customFormat="1" ht="13.8" x14ac:dyDescent="0.3">
      <c r="A24" s="90"/>
      <c r="B24" s="117"/>
      <c r="C24" s="117"/>
      <c r="D24" s="117"/>
      <c r="E24" s="117"/>
      <c r="F24" s="117"/>
      <c r="G24" s="117"/>
      <c r="H24" s="117"/>
      <c r="I24" s="117"/>
      <c r="J24" s="117"/>
      <c r="K24" s="90"/>
      <c r="M24" s="108"/>
      <c r="N24" s="108"/>
      <c r="O24" s="108"/>
      <c r="P24" s="108"/>
      <c r="Q24" s="108"/>
      <c r="R24" s="109"/>
      <c r="S24" s="112"/>
      <c r="T24" s="105"/>
      <c r="U24" s="105"/>
      <c r="V24" s="105"/>
      <c r="W24" s="105"/>
      <c r="X24" s="105"/>
      <c r="Y24" s="105"/>
    </row>
    <row r="25" spans="1:25" s="72" customFormat="1" ht="12.75" customHeight="1" x14ac:dyDescent="0.3">
      <c r="A25" s="90"/>
      <c r="B25" s="114"/>
      <c r="C25" s="114"/>
      <c r="D25" s="114"/>
      <c r="E25" s="114"/>
      <c r="F25" s="122" t="s">
        <v>105</v>
      </c>
      <c r="G25" s="114"/>
      <c r="H25" s="114"/>
      <c r="I25" s="114"/>
      <c r="J25" s="114"/>
      <c r="K25" s="90"/>
      <c r="M25" s="108"/>
      <c r="N25" s="108"/>
      <c r="O25" s="108"/>
      <c r="P25" s="108"/>
      <c r="Q25" s="108"/>
      <c r="R25" s="109"/>
      <c r="S25" s="109"/>
      <c r="T25" s="105"/>
      <c r="U25" s="105"/>
      <c r="V25" s="105"/>
      <c r="W25" s="105"/>
      <c r="X25" s="105"/>
      <c r="Y25" s="105"/>
    </row>
    <row r="26" spans="1:25" s="72" customFormat="1" ht="13.8" x14ac:dyDescent="0.3">
      <c r="A26" s="90"/>
      <c r="B26" s="117" t="s">
        <v>95</v>
      </c>
      <c r="C26" s="117"/>
      <c r="D26" s="117"/>
      <c r="E26" s="117"/>
      <c r="F26" s="117"/>
      <c r="G26" s="117"/>
      <c r="H26" s="117"/>
      <c r="I26" s="117"/>
      <c r="J26" s="117"/>
      <c r="K26" s="90"/>
      <c r="M26" s="108"/>
      <c r="N26" s="108"/>
      <c r="O26" s="108"/>
      <c r="P26" s="108"/>
      <c r="Q26" s="108"/>
      <c r="R26" s="109"/>
      <c r="S26" s="109"/>
      <c r="T26" s="105"/>
      <c r="U26" s="105"/>
      <c r="V26" s="105"/>
      <c r="W26" s="105"/>
      <c r="X26" s="105"/>
      <c r="Y26" s="105"/>
    </row>
    <row r="27" spans="1:25" s="72" customFormat="1" ht="13.8" x14ac:dyDescent="0.3">
      <c r="A27" s="90"/>
      <c r="B27" s="117"/>
      <c r="C27" s="117"/>
      <c r="D27" s="117"/>
      <c r="E27" s="117"/>
      <c r="F27" s="117"/>
      <c r="G27" s="117"/>
      <c r="H27" s="117"/>
      <c r="I27" s="117"/>
      <c r="J27" s="117"/>
      <c r="K27" s="90"/>
      <c r="M27" s="108"/>
      <c r="N27" s="108"/>
      <c r="O27" s="108"/>
      <c r="P27" s="108"/>
      <c r="Q27" s="108"/>
      <c r="R27" s="109"/>
      <c r="S27" s="109"/>
      <c r="T27" s="105"/>
      <c r="U27" s="105"/>
      <c r="V27" s="105"/>
      <c r="W27" s="105"/>
      <c r="X27" s="105"/>
      <c r="Y27" s="105"/>
    </row>
    <row r="28" spans="1:25" s="72" customFormat="1" ht="13.8" x14ac:dyDescent="0.3">
      <c r="A28" s="90"/>
      <c r="B28" s="114"/>
      <c r="C28" s="114"/>
      <c r="D28" s="114"/>
      <c r="E28" s="114"/>
      <c r="F28" s="114"/>
      <c r="G28" s="114"/>
      <c r="H28" s="114"/>
      <c r="I28" s="114"/>
      <c r="J28" s="114"/>
      <c r="K28" s="90"/>
      <c r="M28" s="108"/>
      <c r="N28" s="108"/>
      <c r="O28" s="108"/>
      <c r="P28" s="108"/>
      <c r="Q28" s="108"/>
      <c r="R28" s="109"/>
      <c r="S28" s="109"/>
      <c r="T28" s="105"/>
      <c r="U28" s="105"/>
      <c r="V28" s="105"/>
      <c r="W28" s="105"/>
      <c r="X28" s="105"/>
      <c r="Y28" s="105"/>
    </row>
    <row r="29" spans="1:25" s="72" customFormat="1" ht="13.8" x14ac:dyDescent="0.3">
      <c r="A29" s="90"/>
      <c r="B29" s="117" t="s">
        <v>96</v>
      </c>
      <c r="C29" s="117"/>
      <c r="D29" s="117"/>
      <c r="E29" s="117"/>
      <c r="F29" s="117"/>
      <c r="G29" s="117"/>
      <c r="H29" s="117"/>
      <c r="I29" s="117"/>
      <c r="J29" s="117"/>
      <c r="K29" s="90"/>
      <c r="M29" s="108"/>
      <c r="N29" s="108"/>
      <c r="O29" s="108"/>
      <c r="P29" s="108"/>
      <c r="Q29" s="108"/>
      <c r="R29" s="109"/>
      <c r="S29" s="109"/>
      <c r="T29" s="105"/>
      <c r="U29" s="105"/>
      <c r="V29" s="105"/>
      <c r="W29" s="105"/>
      <c r="X29" s="105"/>
      <c r="Y29" s="105"/>
    </row>
    <row r="30" spans="1:25" s="72" customFormat="1" ht="13.8" x14ac:dyDescent="0.3">
      <c r="A30" s="90"/>
      <c r="B30" s="117"/>
      <c r="C30" s="117"/>
      <c r="D30" s="117"/>
      <c r="E30" s="117"/>
      <c r="F30" s="117"/>
      <c r="G30" s="117"/>
      <c r="H30" s="117"/>
      <c r="I30" s="117"/>
      <c r="J30" s="117"/>
      <c r="K30" s="90"/>
      <c r="M30" s="108"/>
      <c r="N30" s="108"/>
      <c r="O30" s="108"/>
      <c r="P30" s="108"/>
      <c r="Q30" s="108"/>
      <c r="R30" s="109"/>
      <c r="S30" s="109"/>
      <c r="T30" s="105"/>
      <c r="U30" s="105"/>
      <c r="V30" s="105"/>
      <c r="W30" s="105"/>
      <c r="X30" s="105"/>
      <c r="Y30" s="105"/>
    </row>
    <row r="31" spans="1:25" s="72" customFormat="1" ht="12.75" customHeight="1" x14ac:dyDescent="0.3">
      <c r="A31" s="90"/>
      <c r="B31" s="117"/>
      <c r="C31" s="117"/>
      <c r="D31" s="117"/>
      <c r="E31" s="117"/>
      <c r="F31" s="117"/>
      <c r="G31" s="117"/>
      <c r="H31" s="117"/>
      <c r="I31" s="117"/>
      <c r="J31" s="117"/>
      <c r="K31" s="90"/>
      <c r="M31" s="108"/>
      <c r="N31" s="108"/>
      <c r="O31" s="108"/>
      <c r="P31" s="108"/>
      <c r="Q31" s="108"/>
      <c r="R31" s="109"/>
      <c r="S31" s="109"/>
      <c r="T31" s="105"/>
      <c r="U31" s="105"/>
      <c r="V31" s="105"/>
      <c r="W31" s="105"/>
      <c r="X31" s="105"/>
      <c r="Y31" s="105"/>
    </row>
    <row r="32" spans="1:25" s="72" customFormat="1" ht="13.8" x14ac:dyDescent="0.3">
      <c r="A32" s="90"/>
      <c r="B32" s="117"/>
      <c r="C32" s="117"/>
      <c r="D32" s="117"/>
      <c r="E32" s="117"/>
      <c r="F32" s="117"/>
      <c r="G32" s="117"/>
      <c r="H32" s="117"/>
      <c r="I32" s="117"/>
      <c r="J32" s="117"/>
      <c r="K32" s="90"/>
      <c r="M32" s="108"/>
      <c r="N32" s="108"/>
      <c r="O32" s="108"/>
      <c r="P32" s="108"/>
      <c r="Q32" s="108"/>
      <c r="R32" s="109"/>
      <c r="S32" s="109"/>
      <c r="T32" s="105"/>
      <c r="U32" s="105"/>
      <c r="V32" s="105"/>
      <c r="W32" s="105"/>
      <c r="X32" s="105"/>
      <c r="Y32" s="105"/>
    </row>
    <row r="33" spans="1:25" s="72" customFormat="1" ht="12.75" customHeight="1" x14ac:dyDescent="0.3">
      <c r="A33" s="90"/>
      <c r="B33" s="117"/>
      <c r="C33" s="117"/>
      <c r="D33" s="117"/>
      <c r="E33" s="117"/>
      <c r="F33" s="117"/>
      <c r="G33" s="117"/>
      <c r="H33" s="117"/>
      <c r="I33" s="117"/>
      <c r="J33" s="117"/>
      <c r="K33" s="90"/>
      <c r="M33" s="108"/>
      <c r="N33" s="108"/>
      <c r="O33" s="108"/>
      <c r="P33" s="108"/>
      <c r="Q33" s="108"/>
      <c r="R33" s="109"/>
      <c r="S33" s="109"/>
      <c r="T33" s="105"/>
      <c r="U33" s="105"/>
      <c r="V33" s="105"/>
      <c r="W33" s="105"/>
      <c r="X33" s="105"/>
      <c r="Y33" s="105"/>
    </row>
    <row r="34" spans="1:25" s="72" customFormat="1" ht="13.8" x14ac:dyDescent="0.3">
      <c r="A34" s="90"/>
      <c r="B34" s="114"/>
      <c r="C34" s="114"/>
      <c r="D34" s="119" t="s">
        <v>87</v>
      </c>
      <c r="E34" s="119"/>
      <c r="F34" s="119"/>
      <c r="G34" s="119"/>
      <c r="H34" s="119"/>
      <c r="I34" s="114"/>
      <c r="J34" s="114"/>
      <c r="K34" s="90"/>
      <c r="M34" s="108"/>
      <c r="N34" s="108"/>
      <c r="O34" s="108"/>
      <c r="P34" s="108"/>
      <c r="Q34" s="108"/>
      <c r="R34" s="109"/>
      <c r="S34" s="112"/>
      <c r="T34" s="105"/>
      <c r="U34" s="105"/>
      <c r="V34" s="105"/>
      <c r="W34" s="105"/>
      <c r="X34" s="105"/>
      <c r="Y34" s="105"/>
    </row>
    <row r="35" spans="1:25" s="72" customFormat="1" ht="13.8" x14ac:dyDescent="0.3">
      <c r="A35" s="90"/>
      <c r="B35" s="90"/>
      <c r="C35" s="90"/>
      <c r="I35" s="90"/>
      <c r="J35" s="90"/>
      <c r="K35" s="90"/>
      <c r="M35" s="108"/>
      <c r="N35" s="108"/>
      <c r="O35" s="108"/>
      <c r="P35" s="108"/>
      <c r="Q35" s="108"/>
      <c r="R35" s="109"/>
      <c r="S35" s="112"/>
      <c r="T35" s="105"/>
      <c r="U35" s="105"/>
      <c r="V35" s="105"/>
      <c r="W35" s="105"/>
      <c r="X35" s="105"/>
      <c r="Y35" s="105"/>
    </row>
    <row r="36" spans="1:25" s="72" customFormat="1" ht="12.75" customHeight="1" x14ac:dyDescent="0.3">
      <c r="A36" s="90"/>
      <c r="B36" s="91" t="s">
        <v>88</v>
      </c>
      <c r="C36" s="90"/>
      <c r="D36" s="90"/>
      <c r="E36" s="90"/>
      <c r="F36" s="115"/>
      <c r="G36" s="90"/>
      <c r="H36" s="90"/>
      <c r="I36" s="90"/>
      <c r="J36" s="90"/>
      <c r="K36" s="90"/>
      <c r="M36" s="108"/>
      <c r="N36" s="108"/>
      <c r="O36" s="108"/>
      <c r="P36" s="108"/>
      <c r="Q36" s="108"/>
      <c r="R36" s="109"/>
      <c r="S36" s="109"/>
      <c r="T36" s="105"/>
      <c r="U36" s="105"/>
      <c r="V36" s="105"/>
      <c r="W36" s="105"/>
      <c r="X36" s="105"/>
      <c r="Y36" s="105"/>
    </row>
    <row r="37" spans="1:25" s="72" customFormat="1" ht="13.8" x14ac:dyDescent="0.3">
      <c r="A37" s="90"/>
      <c r="B37" s="91"/>
      <c r="C37" s="90"/>
      <c r="D37" s="90"/>
      <c r="E37" s="90"/>
      <c r="F37" s="115"/>
      <c r="G37" s="90"/>
      <c r="H37" s="90"/>
      <c r="I37" s="90"/>
      <c r="J37" s="90"/>
      <c r="K37" s="90"/>
      <c r="M37" s="108"/>
      <c r="N37" s="108"/>
      <c r="O37" s="108"/>
      <c r="P37" s="108"/>
      <c r="Q37" s="108"/>
      <c r="R37" s="109"/>
      <c r="S37" s="109"/>
      <c r="T37" s="105"/>
      <c r="U37" s="105"/>
      <c r="V37" s="105"/>
      <c r="W37" s="105"/>
      <c r="X37" s="105"/>
      <c r="Y37" s="105"/>
    </row>
    <row r="38" spans="1:25" s="72" customFormat="1" ht="13.8" x14ac:dyDescent="0.3">
      <c r="A38" s="90"/>
      <c r="B38" s="117" t="s">
        <v>97</v>
      </c>
      <c r="C38" s="117"/>
      <c r="D38" s="117"/>
      <c r="E38" s="117"/>
      <c r="F38" s="117"/>
      <c r="G38" s="117"/>
      <c r="H38" s="117"/>
      <c r="I38" s="117"/>
      <c r="J38" s="117"/>
      <c r="K38" s="90"/>
      <c r="M38" s="108"/>
      <c r="N38" s="108"/>
      <c r="O38" s="108"/>
      <c r="P38" s="108"/>
      <c r="Q38" s="108"/>
      <c r="R38" s="109"/>
      <c r="S38" s="109"/>
      <c r="T38" s="105"/>
      <c r="U38" s="105"/>
      <c r="V38" s="105"/>
      <c r="W38" s="105"/>
      <c r="X38" s="105"/>
      <c r="Y38" s="105"/>
    </row>
    <row r="39" spans="1:25" s="72" customFormat="1" ht="13.8" x14ac:dyDescent="0.3">
      <c r="A39" s="90"/>
      <c r="B39" s="117"/>
      <c r="C39" s="117"/>
      <c r="D39" s="117"/>
      <c r="E39" s="117"/>
      <c r="F39" s="117"/>
      <c r="G39" s="117"/>
      <c r="H39" s="117"/>
      <c r="I39" s="117"/>
      <c r="J39" s="117"/>
      <c r="K39" s="90"/>
      <c r="M39" s="108"/>
      <c r="N39" s="108"/>
      <c r="O39" s="108"/>
      <c r="P39" s="108"/>
      <c r="Q39" s="108"/>
      <c r="R39" s="109"/>
      <c r="S39" s="109"/>
      <c r="T39" s="105"/>
      <c r="U39" s="105"/>
      <c r="V39" s="105"/>
      <c r="W39" s="105"/>
      <c r="X39" s="105"/>
      <c r="Y39" s="105"/>
    </row>
    <row r="40" spans="1:25" s="72" customFormat="1" ht="13.8" x14ac:dyDescent="0.3">
      <c r="A40" s="90"/>
      <c r="B40" s="114"/>
      <c r="C40" s="114"/>
      <c r="D40" s="114"/>
      <c r="E40" s="114"/>
      <c r="F40" s="114"/>
      <c r="G40" s="114"/>
      <c r="H40" s="114"/>
      <c r="I40" s="114"/>
      <c r="J40" s="114"/>
      <c r="K40" s="90"/>
      <c r="M40" s="108"/>
      <c r="N40" s="108"/>
      <c r="O40" s="108"/>
      <c r="P40" s="108"/>
      <c r="Q40" s="108"/>
      <c r="R40" s="109"/>
      <c r="S40" s="109"/>
      <c r="T40" s="105"/>
      <c r="U40" s="105"/>
      <c r="V40" s="105"/>
      <c r="W40" s="105"/>
      <c r="X40" s="105"/>
      <c r="Y40" s="105"/>
    </row>
    <row r="41" spans="1:25" s="72" customFormat="1" ht="13.8" x14ac:dyDescent="0.3">
      <c r="A41" s="90"/>
      <c r="B41" s="117" t="s">
        <v>98</v>
      </c>
      <c r="C41" s="117"/>
      <c r="D41" s="117"/>
      <c r="E41" s="117"/>
      <c r="F41" s="117"/>
      <c r="G41" s="117"/>
      <c r="H41" s="117"/>
      <c r="I41" s="117"/>
      <c r="J41" s="117"/>
      <c r="K41" s="90"/>
      <c r="M41" s="108"/>
      <c r="N41" s="108"/>
      <c r="O41" s="108"/>
      <c r="P41" s="108"/>
      <c r="Q41" s="108"/>
      <c r="R41" s="109"/>
      <c r="S41" s="109"/>
      <c r="T41" s="105"/>
      <c r="U41" s="105"/>
      <c r="V41" s="105"/>
      <c r="W41" s="105"/>
      <c r="X41" s="105"/>
      <c r="Y41" s="105"/>
    </row>
    <row r="42" spans="1:25" s="72" customFormat="1" ht="13.8" x14ac:dyDescent="0.3">
      <c r="A42" s="90"/>
      <c r="B42" s="117"/>
      <c r="C42" s="117"/>
      <c r="D42" s="117"/>
      <c r="E42" s="117"/>
      <c r="F42" s="117"/>
      <c r="G42" s="117"/>
      <c r="H42" s="117"/>
      <c r="I42" s="117"/>
      <c r="J42" s="117"/>
      <c r="K42" s="90"/>
      <c r="M42" s="108"/>
      <c r="N42" s="108"/>
      <c r="O42" s="108"/>
      <c r="P42" s="108"/>
      <c r="Q42" s="108"/>
      <c r="R42" s="109"/>
      <c r="S42" s="109"/>
      <c r="T42" s="105"/>
      <c r="U42" s="105"/>
      <c r="V42" s="105"/>
      <c r="W42" s="105"/>
      <c r="X42" s="105"/>
      <c r="Y42" s="105"/>
    </row>
    <row r="43" spans="1:25" s="72" customFormat="1" ht="13.8" x14ac:dyDescent="0.3">
      <c r="A43" s="90"/>
      <c r="B43" s="117"/>
      <c r="C43" s="117"/>
      <c r="D43" s="117"/>
      <c r="E43" s="117"/>
      <c r="F43" s="117"/>
      <c r="G43" s="117"/>
      <c r="H43" s="117"/>
      <c r="I43" s="117"/>
      <c r="J43" s="117"/>
      <c r="K43" s="90"/>
      <c r="M43" s="108"/>
      <c r="N43" s="108"/>
      <c r="O43" s="108"/>
      <c r="P43" s="108"/>
      <c r="Q43" s="108"/>
      <c r="R43" s="109"/>
      <c r="S43" s="109"/>
      <c r="T43" s="105"/>
      <c r="U43" s="105"/>
      <c r="V43" s="105"/>
      <c r="W43" s="105"/>
      <c r="X43" s="105"/>
      <c r="Y43" s="105"/>
    </row>
    <row r="44" spans="1:25" s="72" customFormat="1" ht="13.8" x14ac:dyDescent="0.3">
      <c r="A44" s="90"/>
      <c r="B44" s="114"/>
      <c r="C44" s="114"/>
      <c r="D44" s="114"/>
      <c r="E44" s="114"/>
      <c r="F44" s="114"/>
      <c r="G44" s="114"/>
      <c r="H44" s="114"/>
      <c r="I44" s="114"/>
      <c r="J44" s="114"/>
      <c r="K44" s="90"/>
      <c r="M44" s="108"/>
      <c r="N44" s="108"/>
      <c r="O44" s="108"/>
      <c r="P44" s="108"/>
      <c r="Q44" s="108"/>
      <c r="R44" s="109"/>
      <c r="S44" s="109"/>
      <c r="T44" s="105"/>
      <c r="U44" s="105"/>
      <c r="V44" s="105"/>
      <c r="W44" s="105"/>
      <c r="X44" s="105"/>
      <c r="Y44" s="105"/>
    </row>
    <row r="45" spans="1:25" s="72" customFormat="1" ht="12.75" customHeight="1" x14ac:dyDescent="0.3">
      <c r="A45" s="90"/>
      <c r="B45" s="117" t="s">
        <v>92</v>
      </c>
      <c r="C45" s="117"/>
      <c r="D45" s="117"/>
      <c r="E45" s="117"/>
      <c r="F45" s="117"/>
      <c r="G45" s="117"/>
      <c r="H45" s="117"/>
      <c r="I45" s="117"/>
      <c r="J45" s="117"/>
      <c r="K45" s="90"/>
      <c r="M45" s="108"/>
      <c r="N45" s="108"/>
      <c r="O45" s="108"/>
      <c r="P45" s="108"/>
      <c r="Q45" s="108"/>
      <c r="R45" s="109"/>
      <c r="S45" s="109"/>
      <c r="T45" s="105"/>
      <c r="U45" s="105"/>
      <c r="V45" s="105"/>
      <c r="W45" s="105"/>
      <c r="X45" s="105"/>
      <c r="Y45" s="105"/>
    </row>
    <row r="46" spans="1:25" s="72" customFormat="1" ht="13.8" x14ac:dyDescent="0.3">
      <c r="A46" s="90"/>
      <c r="B46" s="117"/>
      <c r="C46" s="117"/>
      <c r="D46" s="117"/>
      <c r="E46" s="117"/>
      <c r="F46" s="117"/>
      <c r="G46" s="117"/>
      <c r="H46" s="117"/>
      <c r="I46" s="117"/>
      <c r="J46" s="117"/>
      <c r="K46" s="90"/>
      <c r="M46" s="108"/>
      <c r="N46" s="108"/>
      <c r="O46" s="108"/>
      <c r="P46" s="108"/>
      <c r="Q46" s="108"/>
      <c r="R46" s="109"/>
      <c r="S46" s="109"/>
      <c r="T46" s="105"/>
      <c r="U46" s="105"/>
      <c r="V46" s="105"/>
      <c r="W46" s="105"/>
      <c r="X46" s="105"/>
      <c r="Y46" s="105"/>
    </row>
    <row r="47" spans="1:25" s="72" customFormat="1" ht="13.8" x14ac:dyDescent="0.3">
      <c r="A47" s="90"/>
      <c r="B47" s="117"/>
      <c r="C47" s="117"/>
      <c r="D47" s="117"/>
      <c r="E47" s="117"/>
      <c r="F47" s="117"/>
      <c r="G47" s="117"/>
      <c r="H47" s="117"/>
      <c r="I47" s="117"/>
      <c r="J47" s="117"/>
      <c r="K47" s="90"/>
      <c r="M47" s="108"/>
      <c r="N47" s="108"/>
      <c r="O47" s="108"/>
      <c r="P47" s="108"/>
      <c r="Q47" s="108"/>
      <c r="R47" s="109"/>
      <c r="S47" s="109"/>
      <c r="T47" s="105"/>
      <c r="U47" s="105"/>
      <c r="V47" s="105"/>
      <c r="W47" s="105"/>
      <c r="X47" s="105"/>
      <c r="Y47" s="105"/>
    </row>
    <row r="48" spans="1:25" s="72" customFormat="1" ht="12.75" customHeight="1" x14ac:dyDescent="0.3">
      <c r="A48" s="90"/>
      <c r="B48" s="117"/>
      <c r="C48" s="117"/>
      <c r="D48" s="117"/>
      <c r="E48" s="117"/>
      <c r="F48" s="117"/>
      <c r="G48" s="117"/>
      <c r="H48" s="117"/>
      <c r="I48" s="117"/>
      <c r="J48" s="117"/>
      <c r="K48" s="90"/>
      <c r="M48" s="108"/>
      <c r="N48" s="108"/>
      <c r="O48" s="108"/>
      <c r="P48" s="108"/>
      <c r="Q48" s="108"/>
      <c r="R48" s="109"/>
      <c r="S48" s="109"/>
      <c r="T48" s="105"/>
      <c r="U48" s="105"/>
      <c r="V48" s="105"/>
      <c r="W48" s="105"/>
      <c r="X48" s="105"/>
      <c r="Y48" s="105"/>
    </row>
    <row r="49" spans="1:25" s="72" customFormat="1" ht="13.8" x14ac:dyDescent="0.3">
      <c r="A49" s="90"/>
      <c r="B49" s="90" t="s">
        <v>99</v>
      </c>
      <c r="C49" s="90"/>
      <c r="D49" s="90"/>
      <c r="E49" s="90"/>
      <c r="F49" s="90"/>
      <c r="G49" s="90"/>
      <c r="H49" s="90"/>
      <c r="I49" s="90"/>
      <c r="J49" s="90"/>
      <c r="K49" s="90"/>
      <c r="M49" s="108"/>
      <c r="N49" s="108"/>
      <c r="O49" s="108"/>
      <c r="P49" s="108"/>
      <c r="Q49" s="108"/>
      <c r="R49" s="109"/>
      <c r="S49" s="109"/>
      <c r="T49" s="105"/>
      <c r="U49" s="105"/>
      <c r="V49" s="105"/>
      <c r="W49" s="105"/>
      <c r="X49" s="105"/>
      <c r="Y49" s="105"/>
    </row>
    <row r="50" spans="1:25" s="72" customFormat="1" ht="13.8" x14ac:dyDescent="0.3">
      <c r="A50" s="90"/>
      <c r="B50" s="90"/>
      <c r="C50" s="90"/>
      <c r="D50" s="90"/>
      <c r="F50" s="122" t="s">
        <v>106</v>
      </c>
      <c r="G50" s="115"/>
      <c r="H50" s="90"/>
      <c r="I50" s="90"/>
      <c r="J50" s="90"/>
      <c r="K50" s="90"/>
      <c r="M50" s="108"/>
      <c r="N50" s="108"/>
      <c r="O50" s="108"/>
      <c r="P50" s="108"/>
      <c r="Q50" s="108"/>
      <c r="R50" s="109"/>
      <c r="S50" s="109"/>
      <c r="T50" s="105"/>
      <c r="U50" s="105"/>
      <c r="V50" s="105"/>
      <c r="W50" s="105"/>
      <c r="X50" s="105"/>
      <c r="Y50" s="105"/>
    </row>
    <row r="51" spans="1:25" s="72" customFormat="1" ht="13.8" x14ac:dyDescent="0.3">
      <c r="A51" s="90"/>
      <c r="B51" s="90"/>
      <c r="C51" s="90"/>
      <c r="D51" s="90"/>
      <c r="E51" s="90"/>
      <c r="F51" s="90"/>
      <c r="G51" s="90"/>
      <c r="H51" s="90"/>
      <c r="I51" s="90"/>
      <c r="J51" s="90"/>
      <c r="K51" s="90"/>
      <c r="M51" s="108"/>
      <c r="N51" s="108"/>
      <c r="O51" s="108"/>
      <c r="P51" s="108"/>
      <c r="Q51" s="108"/>
      <c r="R51" s="109"/>
      <c r="S51" s="109"/>
      <c r="T51" s="105"/>
      <c r="U51" s="105"/>
      <c r="V51" s="105"/>
      <c r="W51" s="105"/>
      <c r="X51" s="105"/>
      <c r="Y51" s="105"/>
    </row>
    <row r="52" spans="1:25" s="72" customFormat="1" ht="12.75" customHeight="1" x14ac:dyDescent="0.3">
      <c r="A52" s="90"/>
      <c r="B52" s="91" t="s">
        <v>100</v>
      </c>
      <c r="C52" s="90"/>
      <c r="D52" s="90"/>
      <c r="E52" s="90"/>
      <c r="F52" s="90"/>
      <c r="G52" s="90"/>
      <c r="H52" s="90"/>
      <c r="I52" s="90"/>
      <c r="J52" s="90"/>
      <c r="K52" s="90"/>
      <c r="M52" s="108"/>
      <c r="N52" s="108"/>
      <c r="O52" s="108"/>
      <c r="P52" s="108"/>
      <c r="Q52" s="108"/>
      <c r="R52" s="109"/>
      <c r="S52" s="109"/>
      <c r="T52" s="105"/>
      <c r="U52" s="105"/>
      <c r="V52" s="105"/>
      <c r="W52" s="105"/>
      <c r="X52" s="105"/>
      <c r="Y52" s="105"/>
    </row>
    <row r="53" spans="1:25" s="72" customFormat="1" ht="13.8" x14ac:dyDescent="0.3">
      <c r="A53" s="90"/>
      <c r="B53" s="90"/>
      <c r="C53" s="90"/>
      <c r="D53" s="90"/>
      <c r="E53" s="90"/>
      <c r="F53" s="90"/>
      <c r="G53" s="90"/>
      <c r="H53" s="90"/>
      <c r="I53" s="90"/>
      <c r="J53" s="90"/>
      <c r="K53" s="90"/>
      <c r="M53" s="108"/>
      <c r="N53" s="108"/>
      <c r="O53" s="108"/>
      <c r="P53" s="108"/>
      <c r="Q53" s="108"/>
      <c r="R53" s="109"/>
      <c r="S53" s="109"/>
      <c r="T53" s="105"/>
      <c r="U53" s="105"/>
      <c r="V53" s="105"/>
      <c r="W53" s="105"/>
      <c r="X53" s="105"/>
      <c r="Y53" s="105"/>
    </row>
    <row r="54" spans="1:25" s="72" customFormat="1" ht="13.8" x14ac:dyDescent="0.3">
      <c r="A54" s="90"/>
      <c r="B54" s="118" t="s">
        <v>101</v>
      </c>
      <c r="C54" s="118"/>
      <c r="D54" s="118"/>
      <c r="E54" s="118"/>
      <c r="F54" s="118"/>
      <c r="G54" s="118"/>
      <c r="H54" s="118"/>
      <c r="I54" s="118"/>
      <c r="J54" s="118"/>
      <c r="K54" s="90"/>
      <c r="M54" s="108"/>
      <c r="N54" s="108"/>
      <c r="O54" s="108"/>
      <c r="P54" s="108"/>
      <c r="Q54" s="108"/>
      <c r="R54" s="109"/>
      <c r="S54" s="109"/>
      <c r="T54" s="105"/>
      <c r="U54" s="105"/>
      <c r="V54" s="105"/>
      <c r="W54" s="105"/>
      <c r="X54" s="105"/>
      <c r="Y54" s="105"/>
    </row>
    <row r="55" spans="1:25" s="72" customFormat="1" ht="13.8" x14ac:dyDescent="0.3">
      <c r="A55" s="90"/>
      <c r="B55" s="118"/>
      <c r="C55" s="118"/>
      <c r="D55" s="118"/>
      <c r="E55" s="118"/>
      <c r="F55" s="118"/>
      <c r="G55" s="118"/>
      <c r="H55" s="118"/>
      <c r="I55" s="118"/>
      <c r="J55" s="118"/>
      <c r="K55" s="90"/>
      <c r="M55" s="108"/>
      <c r="N55" s="108"/>
      <c r="O55" s="108"/>
      <c r="P55" s="108"/>
      <c r="Q55" s="108"/>
      <c r="R55" s="109"/>
      <c r="S55" s="109"/>
      <c r="T55" s="105"/>
      <c r="U55" s="105"/>
      <c r="V55" s="105"/>
      <c r="W55" s="105"/>
      <c r="X55" s="105"/>
      <c r="Y55" s="105"/>
    </row>
    <row r="56" spans="1:25" s="72" customFormat="1" ht="13.8" x14ac:dyDescent="0.3">
      <c r="A56" s="90"/>
      <c r="B56" s="118"/>
      <c r="C56" s="118"/>
      <c r="D56" s="118"/>
      <c r="E56" s="118"/>
      <c r="F56" s="118"/>
      <c r="G56" s="118"/>
      <c r="H56" s="118"/>
      <c r="I56" s="118"/>
      <c r="J56" s="118"/>
      <c r="K56" s="90"/>
      <c r="M56" s="108"/>
      <c r="N56" s="108"/>
      <c r="O56" s="123"/>
      <c r="P56" s="108"/>
      <c r="Q56" s="108"/>
      <c r="R56" s="109"/>
      <c r="S56" s="109"/>
      <c r="T56" s="105"/>
      <c r="U56" s="105"/>
      <c r="V56" s="105"/>
      <c r="W56" s="105"/>
      <c r="X56" s="105"/>
      <c r="Y56" s="105"/>
    </row>
    <row r="57" spans="1:25" s="72" customFormat="1" ht="13.8" x14ac:dyDescent="0.3">
      <c r="A57" s="90"/>
      <c r="B57" s="90"/>
      <c r="C57" s="90"/>
      <c r="D57" s="90"/>
      <c r="F57" s="115"/>
      <c r="G57" s="90"/>
      <c r="H57" s="90"/>
      <c r="I57" s="90"/>
      <c r="J57" s="90"/>
      <c r="K57" s="90"/>
      <c r="M57" s="108"/>
      <c r="N57" s="108"/>
      <c r="O57" s="108"/>
      <c r="P57" s="108"/>
      <c r="Q57" s="108"/>
      <c r="R57" s="109"/>
      <c r="S57" s="109"/>
      <c r="T57" s="105"/>
      <c r="U57" s="105"/>
      <c r="V57" s="105"/>
      <c r="W57" s="105"/>
      <c r="X57" s="105"/>
      <c r="Y57" s="105"/>
    </row>
    <row r="58" spans="1:25" s="72" customFormat="1" ht="13.8" x14ac:dyDescent="0.3">
      <c r="A58" s="90"/>
      <c r="B58" s="90"/>
      <c r="C58" s="90"/>
      <c r="D58" s="90"/>
      <c r="E58" s="90"/>
      <c r="F58" s="90"/>
      <c r="G58" s="90"/>
      <c r="H58" s="90"/>
      <c r="I58" s="90"/>
      <c r="J58" s="90"/>
      <c r="K58" s="90"/>
      <c r="M58" s="108"/>
      <c r="N58" s="108"/>
      <c r="O58" s="108"/>
      <c r="P58" s="108"/>
      <c r="Q58" s="108"/>
      <c r="R58" s="109"/>
      <c r="S58" s="109"/>
      <c r="T58" s="105"/>
      <c r="U58" s="105"/>
      <c r="V58" s="105"/>
      <c r="W58" s="105"/>
      <c r="X58" s="105"/>
      <c r="Y58" s="105"/>
    </row>
    <row r="59" spans="1:25" s="72" customFormat="1" ht="13.8" x14ac:dyDescent="0.3">
      <c r="K59" s="90"/>
      <c r="M59" s="108"/>
      <c r="N59" s="108"/>
      <c r="O59" s="124"/>
      <c r="P59" s="108"/>
      <c r="Q59" s="108"/>
      <c r="R59" s="109"/>
      <c r="S59" s="109"/>
      <c r="T59" s="105"/>
      <c r="U59" s="105"/>
      <c r="V59" s="105"/>
      <c r="W59" s="105"/>
      <c r="X59" s="105"/>
      <c r="Y59" s="105"/>
    </row>
    <row r="60" spans="1:25" s="72" customFormat="1" ht="13.8" x14ac:dyDescent="0.3">
      <c r="A60" s="90"/>
      <c r="B60" s="90" t="s">
        <v>102</v>
      </c>
      <c r="C60" s="90"/>
      <c r="D60" s="90"/>
      <c r="E60" s="90"/>
      <c r="F60" s="90"/>
      <c r="G60" s="90"/>
      <c r="H60" s="90"/>
      <c r="I60" s="90"/>
      <c r="J60" s="90"/>
      <c r="K60" s="90"/>
      <c r="M60" s="108"/>
      <c r="N60" s="108"/>
      <c r="O60" s="108"/>
      <c r="P60" s="108"/>
      <c r="Q60" s="108"/>
      <c r="R60" s="109"/>
      <c r="S60" s="109"/>
      <c r="T60" s="105"/>
      <c r="U60" s="105"/>
      <c r="V60" s="105"/>
      <c r="W60" s="105"/>
      <c r="X60" s="105"/>
      <c r="Y60" s="105"/>
    </row>
    <row r="61" spans="1:25" s="72" customFormat="1" ht="13.8" x14ac:dyDescent="0.3">
      <c r="A61" s="90"/>
      <c r="C61" s="90"/>
      <c r="D61" s="90"/>
      <c r="F61" s="122" t="s">
        <v>107</v>
      </c>
      <c r="G61" s="116"/>
      <c r="H61" s="90"/>
      <c r="I61" s="90"/>
      <c r="J61" s="90"/>
      <c r="K61" s="90"/>
      <c r="M61" s="108"/>
      <c r="N61" s="108"/>
      <c r="O61" s="108"/>
      <c r="P61" s="108"/>
      <c r="Q61" s="108"/>
      <c r="R61" s="109"/>
      <c r="S61" s="109"/>
      <c r="T61" s="105"/>
      <c r="U61" s="105"/>
      <c r="V61" s="105"/>
      <c r="W61" s="105"/>
      <c r="X61" s="105"/>
      <c r="Y61" s="105"/>
    </row>
    <row r="62" spans="1:25" s="72" customFormat="1" ht="13.8" x14ac:dyDescent="0.3">
      <c r="A62" s="90"/>
      <c r="B62" s="90"/>
      <c r="C62" s="90"/>
      <c r="D62" s="90"/>
      <c r="E62" s="90"/>
      <c r="F62" s="90"/>
      <c r="G62" s="90"/>
      <c r="H62" s="90"/>
      <c r="I62" s="90"/>
      <c r="J62" s="90"/>
      <c r="K62" s="90"/>
      <c r="M62" s="108"/>
      <c r="N62" s="108"/>
      <c r="O62" s="108"/>
      <c r="P62" s="108"/>
      <c r="Q62" s="108"/>
      <c r="R62" s="109"/>
      <c r="S62" s="109"/>
      <c r="T62" s="105"/>
      <c r="U62" s="105"/>
      <c r="V62" s="105"/>
      <c r="W62" s="105"/>
      <c r="X62" s="105"/>
      <c r="Y62" s="105"/>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V65"/>
  <sheetViews>
    <sheetView view="pageBreakPreview" zoomScaleNormal="100" zoomScaleSheetLayoutView="100" workbookViewId="0">
      <selection activeCell="A8" sqref="A8:D11"/>
    </sheetView>
  </sheetViews>
  <sheetFormatPr defaultColWidth="9.109375" defaultRowHeight="15.6" x14ac:dyDescent="0.3"/>
  <cols>
    <col min="1" max="2" width="9.109375" style="9"/>
    <col min="3" max="3" width="9.5546875" style="9" bestFit="1" customWidth="1"/>
    <col min="4" max="11" width="9.109375" style="9"/>
    <col min="12" max="12" width="5.44140625" style="8" customWidth="1"/>
    <col min="13" max="20" width="5.44140625" style="10" customWidth="1"/>
    <col min="21" max="25" width="9.109375" style="9"/>
    <col min="26" max="26" width="9.6640625" style="9" bestFit="1" customWidth="1"/>
    <col min="27" max="27" width="9.109375" style="9"/>
    <col min="28" max="28" width="10.6640625" style="9" bestFit="1" customWidth="1"/>
    <col min="29" max="31" width="9.109375" style="9"/>
    <col min="32" max="41" width="8.88671875" style="9" customWidth="1"/>
    <col min="42" max="48" width="9" style="9" customWidth="1"/>
    <col min="49" max="16384" width="9.109375" style="9"/>
  </cols>
  <sheetData>
    <row r="1" spans="1:74" s="72" customFormat="1" ht="13.8" x14ac:dyDescent="0.3">
      <c r="A1" s="68"/>
      <c r="B1" s="69" t="s">
        <v>0</v>
      </c>
      <c r="C1" s="70" t="s">
        <v>31</v>
      </c>
      <c r="D1" s="68"/>
      <c r="E1" s="68"/>
      <c r="F1" s="69" t="s">
        <v>67</v>
      </c>
      <c r="G1" s="71">
        <f>X1</f>
        <v>1</v>
      </c>
      <c r="H1" s="68"/>
      <c r="I1" s="68"/>
      <c r="J1" s="68"/>
      <c r="K1" s="68"/>
      <c r="M1" s="73" t="s">
        <v>68</v>
      </c>
      <c r="N1" s="73" t="s">
        <v>69</v>
      </c>
      <c r="O1" s="73" t="s">
        <v>70</v>
      </c>
      <c r="P1" s="73" t="s">
        <v>70</v>
      </c>
      <c r="Q1" s="73" t="s">
        <v>70</v>
      </c>
      <c r="R1" s="73" t="s">
        <v>71</v>
      </c>
      <c r="S1" s="92" t="s">
        <v>72</v>
      </c>
      <c r="T1" s="93" t="s">
        <v>73</v>
      </c>
      <c r="W1" s="74" t="s">
        <v>74</v>
      </c>
      <c r="X1" s="75">
        <f>SUM(M:M)</f>
        <v>1</v>
      </c>
    </row>
    <row r="2" spans="1:74" s="72" customFormat="1" ht="13.8" x14ac:dyDescent="0.3">
      <c r="A2" s="68"/>
      <c r="B2" s="69" t="s">
        <v>1</v>
      </c>
      <c r="C2" s="70" t="s">
        <v>33</v>
      </c>
      <c r="D2" s="68"/>
      <c r="E2" s="68"/>
      <c r="F2" s="69" t="s">
        <v>2</v>
      </c>
      <c r="G2" s="70" t="s">
        <v>57</v>
      </c>
      <c r="H2" s="68"/>
      <c r="I2" s="68"/>
      <c r="J2" s="68"/>
      <c r="K2" s="68"/>
      <c r="M2" s="76" t="s">
        <v>75</v>
      </c>
      <c r="N2" s="76" t="s">
        <v>75</v>
      </c>
      <c r="O2" s="76" t="s">
        <v>69</v>
      </c>
      <c r="P2" s="76" t="s">
        <v>69</v>
      </c>
      <c r="Q2" s="76" t="s">
        <v>69</v>
      </c>
      <c r="R2" s="76" t="s">
        <v>75</v>
      </c>
      <c r="S2" s="94" t="s">
        <v>75</v>
      </c>
      <c r="T2" s="95"/>
      <c r="W2" s="74" t="s">
        <v>76</v>
      </c>
      <c r="X2" s="75">
        <f>SUM(N:N)</f>
        <v>0</v>
      </c>
    </row>
    <row r="3" spans="1:74" s="72" customFormat="1" ht="13.8" x14ac:dyDescent="0.3">
      <c r="A3" s="68"/>
      <c r="B3" s="69" t="s">
        <v>3</v>
      </c>
      <c r="C3" s="77" t="s">
        <v>77</v>
      </c>
      <c r="D3" s="68"/>
      <c r="E3" s="68"/>
      <c r="F3" s="69" t="s">
        <v>4</v>
      </c>
      <c r="G3" s="70" t="s">
        <v>32</v>
      </c>
      <c r="H3" s="68"/>
      <c r="I3" s="68"/>
      <c r="J3" s="68"/>
      <c r="K3" s="68"/>
      <c r="M3" s="76"/>
      <c r="N3" s="76"/>
      <c r="O3" s="76"/>
      <c r="P3" s="76"/>
      <c r="Q3" s="76"/>
      <c r="R3" s="76"/>
      <c r="S3" s="94"/>
      <c r="T3" s="95"/>
      <c r="W3" s="74" t="s">
        <v>78</v>
      </c>
      <c r="X3" s="75">
        <f>SUM(O:O)</f>
        <v>0</v>
      </c>
    </row>
    <row r="4" spans="1:74" s="72" customFormat="1" ht="13.8" x14ac:dyDescent="0.3">
      <c r="A4" s="68"/>
      <c r="B4" s="69" t="s">
        <v>79</v>
      </c>
      <c r="C4" s="71"/>
      <c r="D4" s="68"/>
      <c r="E4" s="68"/>
      <c r="F4" s="69" t="s">
        <v>80</v>
      </c>
      <c r="G4" s="70" t="s">
        <v>104</v>
      </c>
      <c r="H4" s="68"/>
      <c r="I4" s="68"/>
      <c r="J4" s="68"/>
      <c r="K4" s="68"/>
      <c r="M4" s="76"/>
      <c r="N4" s="76"/>
      <c r="O4" s="76"/>
      <c r="P4" s="76"/>
      <c r="Q4" s="78"/>
      <c r="R4" s="79"/>
      <c r="S4" s="96"/>
      <c r="T4" s="95"/>
      <c r="W4" s="74" t="s">
        <v>78</v>
      </c>
      <c r="X4" s="75">
        <f>SUM(P:P)</f>
        <v>0</v>
      </c>
    </row>
    <row r="5" spans="1:74" s="72" customFormat="1" ht="13.8" x14ac:dyDescent="0.3">
      <c r="A5" s="68"/>
      <c r="B5" s="69" t="s">
        <v>82</v>
      </c>
      <c r="C5" s="71" t="s">
        <v>89</v>
      </c>
      <c r="D5" s="68"/>
      <c r="E5" s="69"/>
      <c r="F5" s="68"/>
      <c r="G5" s="68"/>
      <c r="H5" s="68"/>
      <c r="I5" s="68"/>
      <c r="J5" s="68"/>
      <c r="K5" s="68"/>
      <c r="M5" s="76"/>
      <c r="N5" s="76"/>
      <c r="O5" s="76"/>
      <c r="P5" s="76"/>
      <c r="Q5" s="78"/>
      <c r="R5" s="79"/>
      <c r="S5" s="96"/>
      <c r="T5" s="95"/>
      <c r="W5" s="74" t="s">
        <v>78</v>
      </c>
      <c r="X5" s="75">
        <f>SUM(Q:Q)</f>
        <v>0</v>
      </c>
    </row>
    <row r="6" spans="1:74" s="72" customFormat="1" ht="13.8" x14ac:dyDescent="0.3">
      <c r="A6" s="68"/>
      <c r="B6" s="68" t="s">
        <v>5</v>
      </c>
      <c r="C6" s="80"/>
      <c r="D6" s="68"/>
      <c r="E6" s="68"/>
      <c r="F6" s="68"/>
      <c r="G6" s="68"/>
      <c r="H6" s="68"/>
      <c r="I6" s="68"/>
      <c r="J6" s="68"/>
      <c r="K6" s="68"/>
      <c r="M6" s="76"/>
      <c r="N6" s="76"/>
      <c r="O6" s="76"/>
      <c r="P6" s="76"/>
      <c r="Q6" s="78"/>
      <c r="R6" s="79"/>
      <c r="S6" s="96"/>
      <c r="T6" s="95"/>
      <c r="W6" s="74" t="s">
        <v>83</v>
      </c>
      <c r="X6" s="75">
        <f>SUM(R:R)</f>
        <v>0</v>
      </c>
    </row>
    <row r="7" spans="1:74" s="72" customFormat="1" ht="13.8" x14ac:dyDescent="0.3">
      <c r="A7" s="68"/>
      <c r="B7" s="68"/>
      <c r="C7" s="68"/>
      <c r="D7" s="68"/>
      <c r="E7" s="68"/>
      <c r="F7" s="68"/>
      <c r="G7" s="68"/>
      <c r="H7" s="68"/>
      <c r="I7" s="68"/>
      <c r="J7" s="68"/>
      <c r="K7" s="68"/>
      <c r="M7" s="76"/>
      <c r="N7" s="76"/>
      <c r="O7" s="76"/>
      <c r="P7" s="76"/>
      <c r="Q7" s="78"/>
      <c r="R7" s="79"/>
      <c r="S7" s="96"/>
      <c r="T7" s="95"/>
      <c r="W7" s="74" t="s">
        <v>84</v>
      </c>
      <c r="X7" s="75">
        <f>SUM(S:S)</f>
        <v>0</v>
      </c>
    </row>
    <row r="8" spans="1:74" s="8" customFormat="1" ht="13.8" x14ac:dyDescent="0.3">
      <c r="A8" s="81"/>
      <c r="B8" s="72"/>
      <c r="C8" s="72"/>
      <c r="D8" s="72"/>
      <c r="E8" s="74" t="s">
        <v>0</v>
      </c>
      <c r="F8" s="75" t="str">
        <f>$C$1</f>
        <v>R. Abbott</v>
      </c>
      <c r="G8" s="72"/>
      <c r="H8" s="82"/>
      <c r="I8" s="74" t="s">
        <v>6</v>
      </c>
      <c r="J8" s="83" t="str">
        <f>$G$2</f>
        <v>AA-SM-001-007</v>
      </c>
      <c r="K8" s="84"/>
      <c r="L8" s="85"/>
      <c r="M8" s="76"/>
      <c r="N8" s="76"/>
      <c r="O8" s="76"/>
      <c r="P8" s="10"/>
      <c r="Q8" s="10"/>
      <c r="R8" s="10"/>
      <c r="S8" s="10"/>
      <c r="T8" s="10"/>
    </row>
    <row r="9" spans="1:74" s="8" customFormat="1" ht="13.8" x14ac:dyDescent="0.3">
      <c r="A9" s="72"/>
      <c r="B9" s="72"/>
      <c r="C9" s="72"/>
      <c r="D9" s="72"/>
      <c r="E9" s="74" t="s">
        <v>1</v>
      </c>
      <c r="F9" s="82" t="str">
        <f>$C$2</f>
        <v xml:space="preserve"> </v>
      </c>
      <c r="G9" s="72"/>
      <c r="H9" s="82"/>
      <c r="I9" s="74" t="s">
        <v>7</v>
      </c>
      <c r="J9" s="84" t="str">
        <f>$G$3</f>
        <v>IR</v>
      </c>
      <c r="K9" s="84"/>
      <c r="L9" s="85"/>
      <c r="M9" s="76">
        <v>1</v>
      </c>
      <c r="N9" s="76"/>
      <c r="O9" s="76"/>
      <c r="P9" s="10"/>
      <c r="Q9" s="10"/>
      <c r="R9" s="10"/>
      <c r="S9" s="10"/>
      <c r="T9" s="10"/>
    </row>
    <row r="10" spans="1:74" s="8" customFormat="1" ht="13.8" x14ac:dyDescent="0.3">
      <c r="A10" s="72"/>
      <c r="B10" s="72"/>
      <c r="C10" s="72"/>
      <c r="D10" s="72"/>
      <c r="E10" s="74" t="s">
        <v>3</v>
      </c>
      <c r="F10" s="82" t="str">
        <f>$C$3</f>
        <v>20/10/2013</v>
      </c>
      <c r="G10" s="72"/>
      <c r="H10" s="82"/>
      <c r="I10" s="74" t="s">
        <v>8</v>
      </c>
      <c r="J10" s="75" t="str">
        <f>L10&amp;" of "&amp;$G$1</f>
        <v>1 of 1</v>
      </c>
      <c r="K10" s="82"/>
      <c r="L10" s="85">
        <f>SUM($M$1:M9)</f>
        <v>1</v>
      </c>
      <c r="M10" s="76"/>
      <c r="N10" s="76"/>
      <c r="O10" s="76"/>
      <c r="P10" s="10"/>
      <c r="Q10" s="10"/>
      <c r="R10" s="10"/>
      <c r="S10" s="10"/>
      <c r="T10" s="10"/>
    </row>
    <row r="11" spans="1:74" s="8" customFormat="1" ht="13.8" x14ac:dyDescent="0.3">
      <c r="E11" s="74" t="s">
        <v>85</v>
      </c>
      <c r="F11" s="82" t="str">
        <f>$C$5</f>
        <v>STANDARD SPREADSHEET METHOD</v>
      </c>
      <c r="G11" s="72"/>
      <c r="H11" s="72"/>
      <c r="I11" s="86"/>
      <c r="J11" s="75"/>
      <c r="K11" s="72"/>
      <c r="L11" s="72"/>
      <c r="M11" s="76"/>
      <c r="N11" s="76"/>
      <c r="O11" s="76"/>
      <c r="P11" s="98"/>
      <c r="Q11" s="98"/>
      <c r="R11" s="98"/>
      <c r="S11" s="10"/>
      <c r="T11" s="10"/>
    </row>
    <row r="12" spans="1:74" s="8" customFormat="1" x14ac:dyDescent="0.3">
      <c r="A12" s="13"/>
      <c r="B12" s="88" t="str">
        <f>$G$4</f>
        <v>SECTION PROPERTIES - MOMENT DISTRIBUTION - SMALL FORMAT</v>
      </c>
      <c r="C12" s="13"/>
      <c r="D12" s="13"/>
      <c r="E12" s="13"/>
      <c r="F12" s="13"/>
      <c r="G12" s="13"/>
      <c r="H12" s="13"/>
      <c r="I12" s="13"/>
      <c r="J12" s="13"/>
      <c r="K12" s="13"/>
      <c r="M12" s="10"/>
      <c r="N12" s="10"/>
      <c r="O12" s="10"/>
      <c r="P12" s="10"/>
      <c r="Q12" s="10"/>
      <c r="R12" s="10"/>
      <c r="S12" s="10"/>
      <c r="T12" s="10"/>
      <c r="Y12" s="14">
        <v>1</v>
      </c>
      <c r="Z12" s="15">
        <f>IF(B41=0,"",D41+(((B41/2)^2+(C41/2)^2)^0.5)*COS((ATAN((C41/2)/(B41/2)))+RADIANS(G41)))</f>
        <v>2</v>
      </c>
      <c r="AA12" s="16">
        <f>IF(B41=0,"",E41+(((B41/2)^2+(C41/2)^2)^0.5)*SIN((ATAN((C41/2)/(B41/2)))+RADIANS(G41)))</f>
        <v>0.5</v>
      </c>
      <c r="AB12" s="17">
        <v>4</v>
      </c>
      <c r="AC12" s="15">
        <f>IF(B44=0,"",D44+(((B44/2)^2+(C44/2)^2)^0.5)*COS((ATAN((C44/2)/(B44/2)))+RADIANS(G44)))</f>
        <v>17</v>
      </c>
      <c r="AD12" s="16">
        <f>IF(B44=0,"",E44+(((B44/2)^2+(C44/2)^2)^0.5)*SIN((ATAN((C44/2)/(B44/2)))+RADIANS(G44)))</f>
        <v>15.5</v>
      </c>
      <c r="AE12" s="17">
        <v>7</v>
      </c>
      <c r="AF12" s="15" t="str">
        <f>IF(B47=0,"",D47+(((B47/2)^2+(C47/2)^2)^0.5)*COS((ATAN((C47/2)/(B47/2)))+RADIANS(G47)))</f>
        <v/>
      </c>
      <c r="AG12" s="16" t="str">
        <f>IF(B47=0,"",E47+(((B47/2)^2+(C47/2)^2)^0.5)*SIN((ATAN((C47/2)/(B47/2)))+RADIANS(G47)))</f>
        <v/>
      </c>
      <c r="AH12" s="14">
        <v>10</v>
      </c>
      <c r="AI12" s="15" t="str">
        <f>IF(B50=0,"",D50+(((B50/2)^2+(C50/2)^2)^0.5)*COS((ATAN((C50/2)/(B50/2)))+RADIANS(G50)))</f>
        <v/>
      </c>
      <c r="AJ12" s="16" t="str">
        <f>IF(B50=0,"",E50+(((B50/2)^2+(C50/2)^2)^0.5)*SIN((ATAN((C50/2)/(B50/2)))+RADIANS(G50)))</f>
        <v/>
      </c>
      <c r="AK12" s="14">
        <v>13</v>
      </c>
      <c r="AL12" s="15" t="str">
        <f>IF(B53=0,"",D53+(((B53/2)^2+(C53/2)^2)^0.5)*COS((ATAN((C53/2)/(B53/2)))+RADIANS(G53)))</f>
        <v/>
      </c>
      <c r="AM12" s="16" t="str">
        <f>IF(B53=0,"",E53+(((B53/2)^2+(C53/2)^2)^0.5)*SIN((ATAN((C53/2)/(B53/2)))+RADIANS(G53)))</f>
        <v/>
      </c>
      <c r="AN12" s="14">
        <v>16</v>
      </c>
      <c r="AO12" s="15" t="str">
        <f>IF(B56=0,"",D56+(((B56/2)^2+(C56/2)^2)^0.5)*COS((ATAN((C56/2)/(B56/2)))+RADIANS(G56)))</f>
        <v/>
      </c>
      <c r="AP12" s="16" t="str">
        <f>IF(B56=0,"",E56+(((B56/2)^2+(C56/2)^2)^0.5)*SIN((ATAN((C56/2)/(B56/2)))+RADIANS(G56)))</f>
        <v/>
      </c>
      <c r="AQ12" s="14">
        <v>19</v>
      </c>
      <c r="AR12" s="15" t="str">
        <f>IF(B59=0,"",D59+(((B59/2)^2+(C59/2)^2)^0.5)*COS((ATAN((C59/2)/(B59/2)))+RADIANS(G59)))</f>
        <v/>
      </c>
      <c r="AS12" s="16" t="str">
        <f>IF(B59=0,"",E59+(((B59/2)^2+(C59/2)^2)^0.5)*SIN((ATAN((C59/2)/(B59/2)))+RADIANS(G59)))</f>
        <v/>
      </c>
      <c r="AU12" s="1"/>
      <c r="AV12" s="2"/>
      <c r="AW12" s="2"/>
      <c r="AX12" s="2"/>
    </row>
    <row r="13" spans="1:74" s="8" customFormat="1" ht="13.8" x14ac:dyDescent="0.3">
      <c r="A13" s="18"/>
      <c r="B13" s="18"/>
      <c r="C13" s="18"/>
      <c r="D13" s="18"/>
      <c r="E13" s="18"/>
      <c r="F13" s="18"/>
      <c r="G13" s="18"/>
      <c r="H13" s="18"/>
      <c r="I13" s="18"/>
      <c r="J13" s="18"/>
      <c r="K13" s="18"/>
      <c r="M13" s="10"/>
      <c r="N13" s="10"/>
      <c r="O13" s="10"/>
      <c r="P13" s="10"/>
      <c r="Q13" s="10"/>
      <c r="R13" s="10"/>
      <c r="S13" s="10"/>
      <c r="T13" s="10"/>
      <c r="Y13" s="14"/>
      <c r="Z13" s="19">
        <f>IF(B41=0,"",D41+(((B41/2)^2+(C41/2)^2)^0.5)*COS(PI()-(ATAN((C41/2)/(B41/2)))+RADIANS(G41)))</f>
        <v>-2</v>
      </c>
      <c r="AA13" s="20">
        <f>IF(B41=0,"",E41+(((B41/2)^2+(C41/2)^2)^0.5)*SIN(PI()-(ATAN((C41/2)/(B41/2)))+RADIANS(G41)))</f>
        <v>0.50000000000000044</v>
      </c>
      <c r="AB13" s="21"/>
      <c r="AC13" s="19">
        <f>IF(B44=0,"",D44+(((B44/2)^2+(C44/2)^2)^0.5)*COS(PI()-(ATAN((C44/2)/(B44/2)))+RADIANS(G44)))</f>
        <v>13</v>
      </c>
      <c r="AD13" s="20">
        <f>IF(B44=0,"",E44+(((B44/2)^2+(C44/2)^2)^0.5)*SIN(PI()-(ATAN((C44/2)/(B44/2)))+RADIANS(G44)))</f>
        <v>15.5</v>
      </c>
      <c r="AE13" s="21"/>
      <c r="AF13" s="19" t="str">
        <f>IF(B47=0,"",D47+(((B47/2)^2+(C47/2)^2)^0.5)*COS(PI()-(ATAN((C47/2)/(B47/2)))+RADIANS(G47)))</f>
        <v/>
      </c>
      <c r="AG13" s="20" t="str">
        <f>IF(B47=0,"",E47+(((B47/2)^2+(C47/2)^2)^0.5)*SIN(PI()-(ATAN((C47/2)/(B47/2)))+RADIANS(G47)))</f>
        <v/>
      </c>
      <c r="AH13" s="14"/>
      <c r="AI13" s="19" t="str">
        <f>IF(B50=0,"",D50+(((B50/2)^2+(C50/2)^2)^0.5)*COS(PI()-(ATAN((C50/2)/(B50/2)))+RADIANS(G50)))</f>
        <v/>
      </c>
      <c r="AJ13" s="20" t="str">
        <f>IF(B50=0,"",E50+(((B50/2)^2+(C50/2)^2)^0.5)*SIN(PI()-(ATAN((C50/2)/(B50/2)))+RADIANS(G50)))</f>
        <v/>
      </c>
      <c r="AK13" s="14"/>
      <c r="AL13" s="19" t="str">
        <f>IF(B53=0,"",D53+(((B53/2)^2+(C53/2)^2)^0.5)*COS(PI()-(ATAN((C53/2)/(B53/2)))+RADIANS(G53)))</f>
        <v/>
      </c>
      <c r="AM13" s="20" t="str">
        <f>IF(B53=0,"",E53+(((B53/2)^2+(C53/2)^2)^0.5)*SIN(PI()-(ATAN((C53/2)/(B53/2)))+RADIANS(G53)))</f>
        <v/>
      </c>
      <c r="AN13" s="14"/>
      <c r="AO13" s="19" t="str">
        <f>IF(B56=0,"",D56+(((B56/2)^2+(C56/2)^2)^0.5)*COS(PI()-(ATAN((C56/2)/(B56/2)))+RADIANS(G56)))</f>
        <v/>
      </c>
      <c r="AP13" s="20" t="str">
        <f>IF(B56=0,"",E56+(((B56/2)^2+(C56/2)^2)^0.5)*SIN(PI()-(ATAN((C56/2)/(B56/2)))+RADIANS(G56)))</f>
        <v/>
      </c>
      <c r="AR13" s="19" t="str">
        <f>IF(B59=0,"",D59+(((B59/2)^2+(C59/2)^2)^0.5)*COS(PI()-(ATAN((C59/2)/(B59/2)))+RADIANS(G59)))</f>
        <v/>
      </c>
      <c r="AS13" s="20" t="str">
        <f>IF(B59=0,"",E59+(((B59/2)^2+(C59/2)^2)^0.5)*SIN(PI()-(ATAN((C59/2)/(B59/2)))+RADIANS(G59)))</f>
        <v/>
      </c>
      <c r="AU13" s="2"/>
      <c r="AV13" s="2"/>
      <c r="AW13" s="2"/>
      <c r="AX13" s="2"/>
    </row>
    <row r="14" spans="1:74" s="8" customFormat="1" ht="13.8" x14ac:dyDescent="0.3">
      <c r="A14" s="18"/>
      <c r="B14" s="18"/>
      <c r="C14" s="18"/>
      <c r="D14" s="18"/>
      <c r="E14" s="18"/>
      <c r="F14" s="18"/>
      <c r="G14" s="18"/>
      <c r="H14" s="18"/>
      <c r="I14" s="18"/>
      <c r="J14" s="18"/>
      <c r="K14" s="18"/>
      <c r="M14" s="10"/>
      <c r="N14" s="10"/>
      <c r="O14" s="10"/>
      <c r="P14" s="10"/>
      <c r="Q14" s="10"/>
      <c r="R14" s="10"/>
      <c r="S14" s="10"/>
      <c r="T14" s="10"/>
      <c r="Y14" s="14"/>
      <c r="Z14" s="19">
        <f>IF(B41=0,"",D41-(((B41/2)^2+(C41/2)^2)^0.5)*COS((ATAN((C41/2)/(B41/2)))+RADIANS(G41)))</f>
        <v>-2</v>
      </c>
      <c r="AA14" s="20">
        <f>IF(B41=0,"",E41-(((B41/2)^2+(C41/2)^2)^0.5)*SIN((ATAN((C41/2)/(B41/2)))+RADIANS(G41)))</f>
        <v>-0.5</v>
      </c>
      <c r="AB14" s="21"/>
      <c r="AC14" s="19">
        <f>IF(B44=0,"",D44-(((B44/2)^2+(C44/2)^2)^0.5)*COS((ATAN((C44/2)/(B44/2)))+RADIANS(G44)))</f>
        <v>13</v>
      </c>
      <c r="AD14" s="20">
        <f>IF(B44=0,"",E44-(((B44/2)^2+(C44/2)^2)^0.5)*SIN((ATAN((C44/2)/(B44/2)))+RADIANS(G44)))</f>
        <v>14.5</v>
      </c>
      <c r="AE14" s="21"/>
      <c r="AF14" s="19" t="str">
        <f>IF(B47=0,"",D47-(((B47/2)^2+(C47/2)^2)^0.5)*COS((ATAN((C47/2)/(B47/2)))+RADIANS(G47)))</f>
        <v/>
      </c>
      <c r="AG14" s="20" t="str">
        <f>IF(B47=0,"",E47-(((B47/2)^2+(C47/2)^2)^0.5)*SIN((ATAN((C47/2)/(B47/2)))+RADIANS(G47)))</f>
        <v/>
      </c>
      <c r="AH14" s="14"/>
      <c r="AI14" s="19" t="str">
        <f>IF(B50=0,"",D50-(((B50/2)^2+(C50/2)^2)^0.5)*COS((ATAN((C50/2)/(B50/2)))+RADIANS(G50)))</f>
        <v/>
      </c>
      <c r="AJ14" s="20" t="str">
        <f>IF(B50=0,"",E50-(((B50/2)^2+(C50/2)^2)^0.5)*SIN((ATAN((C50/2)/(B50/2)))+RADIANS(G50)))</f>
        <v/>
      </c>
      <c r="AK14" s="14"/>
      <c r="AL14" s="19" t="str">
        <f>IF(B53=0,"",D53-(((B53/2)^2+(C53/2)^2)^0.5)*COS((ATAN((C53/2)/(B53/2)))+RADIANS(G53)))</f>
        <v/>
      </c>
      <c r="AM14" s="20" t="str">
        <f>IF(B53=0,"",E53-(((B53/2)^2+(C53/2)^2)^0.5)*SIN((ATAN((C53/2)/(B53/2)))+RADIANS(G53)))</f>
        <v/>
      </c>
      <c r="AN14" s="14"/>
      <c r="AO14" s="19" t="str">
        <f>IF(B56=0,"",D56-(((B56/2)^2+(C56/2)^2)^0.5)*COS((ATAN((C56/2)/(B56/2)))+RADIANS(G56)))</f>
        <v/>
      </c>
      <c r="AP14" s="20" t="str">
        <f>IF(B56=0,"",E56-(((B56/2)^2+(C56/2)^2)^0.5)*SIN((ATAN((C56/2)/(B56/2)))+RADIANS(G56)))</f>
        <v/>
      </c>
      <c r="AR14" s="19" t="str">
        <f>IF(B59=0,"",D59-(((B59/2)^2+(C59/2)^2)^0.5)*COS((ATAN((C59/2)/(B59/2)))+RADIANS(G59)))</f>
        <v/>
      </c>
      <c r="AS14" s="20" t="str">
        <f>IF(B59=0,"",E59-(((B59/2)^2+(C59/2)^2)^0.5)*SIN((ATAN((C59/2)/(B59/2)))+RADIANS(G59)))</f>
        <v/>
      </c>
      <c r="AU14" s="2"/>
      <c r="AV14" s="2"/>
      <c r="AW14" s="2"/>
      <c r="AX14" s="2"/>
      <c r="AZ14" s="12"/>
      <c r="BA14" s="12"/>
      <c r="BB14" s="12"/>
      <c r="BC14" s="12"/>
      <c r="BD14" s="12"/>
      <c r="BF14" s="12"/>
      <c r="BG14" s="12"/>
      <c r="BH14" s="12"/>
      <c r="BI14" s="12"/>
      <c r="BJ14" s="12"/>
      <c r="BK14" s="12"/>
      <c r="BL14" s="12"/>
      <c r="BM14" s="12"/>
      <c r="BV14" s="12"/>
    </row>
    <row r="15" spans="1:74" s="8" customFormat="1" ht="13.8" x14ac:dyDescent="0.3">
      <c r="A15" s="18"/>
      <c r="B15" s="18"/>
      <c r="C15" s="18"/>
      <c r="D15" s="18"/>
      <c r="E15" s="18"/>
      <c r="F15" s="18"/>
      <c r="G15" s="18"/>
      <c r="H15" s="18"/>
      <c r="I15" s="18"/>
      <c r="J15" s="18"/>
      <c r="K15" s="18"/>
      <c r="M15" s="10"/>
      <c r="N15" s="10"/>
      <c r="O15" s="10"/>
      <c r="P15" s="10"/>
      <c r="Q15" s="10"/>
      <c r="R15" s="10"/>
      <c r="S15" s="10"/>
      <c r="T15" s="10"/>
      <c r="Y15" s="14"/>
      <c r="Z15" s="19">
        <f>IF(B41=0,"",D41-(((B41/2)^2+(C41/2)^2)^0.5)*COS(PI()-(ATAN((C41/2)/(B41/2)))+RADIANS(G41)))</f>
        <v>2</v>
      </c>
      <c r="AA15" s="20">
        <f>IF(B41=0,"",E41-(((B41/2)^2+(C41/2)^2)^0.5)*SIN(PI()-(ATAN((C41/2)/(B41/2)))+RADIANS(G41)))</f>
        <v>-0.50000000000000044</v>
      </c>
      <c r="AB15" s="21"/>
      <c r="AC15" s="19">
        <f>IF(B44=0,"",D44-(((B44/2)^2+(C44/2)^2)^0.5)*COS(PI()-(ATAN((C44/2)/(B44/2)))+RADIANS(G44)))</f>
        <v>17</v>
      </c>
      <c r="AD15" s="20">
        <f>IF(B44=0,"",E44-(((B44/2)^2+(C44/2)^2)^0.5)*SIN(PI()-(ATAN((C44/2)/(B44/2)))+RADIANS(G44)))</f>
        <v>14.5</v>
      </c>
      <c r="AE15" s="21"/>
      <c r="AF15" s="19" t="str">
        <f>IF(B47=0,"",D47-(((B47/2)^2+(C47/2)^2)^0.5)*COS(PI()-(ATAN((C47/2)/(B47/2)))+RADIANS(G47)))</f>
        <v/>
      </c>
      <c r="AG15" s="20" t="str">
        <f>IF(B47=0,"",E47-(((B47/2)^2+(C47/2)^2)^0.5)*SIN(PI()-(ATAN((C47/2)/(B47/2)))+RADIANS(G47)))</f>
        <v/>
      </c>
      <c r="AH15" s="14"/>
      <c r="AI15" s="19" t="str">
        <f>IF(B50=0,"",D50-(((B50/2)^2+(C50/2)^2)^0.5)*COS(PI()-(ATAN((C50/2)/(B50/2)))+RADIANS(G50)))</f>
        <v/>
      </c>
      <c r="AJ15" s="20" t="str">
        <f>IF(B50=0,"",E50-(((B50/2)^2+(C50/2)^2)^0.5)*SIN(PI()-(ATAN((C50/2)/(B50/2)))+RADIANS(G50)))</f>
        <v/>
      </c>
      <c r="AK15" s="14"/>
      <c r="AL15" s="19" t="str">
        <f>IF(B53=0,"",D53-(((B53/2)^2+(C53/2)^2)^0.5)*COS(PI()-(ATAN((C53/2)/(B53/2)))+RADIANS(G53)))</f>
        <v/>
      </c>
      <c r="AM15" s="20" t="str">
        <f>IF(B53=0,"",E53-(((B53/2)^2+(C53/2)^2)^0.5)*SIN(PI()-(ATAN((C53/2)/(B53/2)))+RADIANS(G53)))</f>
        <v/>
      </c>
      <c r="AN15" s="14"/>
      <c r="AO15" s="19" t="str">
        <f>IF(B56=0,"",D56-(((B56/2)^2+(C56/2)^2)^0.5)*COS(PI()-(ATAN((C56/2)/(B56/2)))+RADIANS(G56)))</f>
        <v/>
      </c>
      <c r="AP15" s="20" t="str">
        <f>IF(B56=0,"",E56-(((B56/2)^2+(C56/2)^2)^0.5)*SIN(PI()-(ATAN((C56/2)/(B56/2)))+RADIANS(G56)))</f>
        <v/>
      </c>
      <c r="AR15" s="19" t="str">
        <f>IF(B59=0,"",D59-(((B59/2)^2+(C59/2)^2)^0.5)*COS(PI()-(ATAN((C59/2)/(B59/2)))+RADIANS(G59)))</f>
        <v/>
      </c>
      <c r="AS15" s="20" t="str">
        <f>IF(B59=0,"",E59-(((B59/2)^2+(C59/2)^2)^0.5)*SIN(PI()-(ATAN((C59/2)/(B59/2)))+RADIANS(G59)))</f>
        <v/>
      </c>
      <c r="AU15" s="1"/>
      <c r="AV15" s="2"/>
      <c r="AW15" s="2"/>
      <c r="AX15" s="2"/>
      <c r="AZ15" s="12"/>
      <c r="BA15" s="12"/>
      <c r="BB15" s="12"/>
      <c r="BC15" s="12"/>
      <c r="BD15" s="12"/>
      <c r="BE15" s="12"/>
      <c r="BF15" s="12"/>
      <c r="BG15" s="12"/>
      <c r="BH15" s="12"/>
      <c r="BI15" s="12"/>
      <c r="BJ15" s="12"/>
      <c r="BK15" s="12"/>
      <c r="BL15" s="12"/>
      <c r="BM15" s="12"/>
      <c r="BV15" s="12"/>
    </row>
    <row r="16" spans="1:74" s="8" customFormat="1" ht="13.8" x14ac:dyDescent="0.3">
      <c r="A16" s="18"/>
      <c r="B16" s="18"/>
      <c r="C16" s="22"/>
      <c r="D16" s="120"/>
      <c r="E16" s="120"/>
      <c r="F16" s="18"/>
      <c r="G16" s="18"/>
      <c r="H16" s="18"/>
      <c r="I16" s="18"/>
      <c r="J16" s="18"/>
      <c r="K16" s="18"/>
      <c r="M16" s="10"/>
      <c r="N16" s="10"/>
      <c r="O16" s="10"/>
      <c r="P16" s="10"/>
      <c r="Q16" s="10"/>
      <c r="R16" s="10"/>
      <c r="S16" s="10"/>
      <c r="T16" s="10"/>
      <c r="Y16" s="14"/>
      <c r="Z16" s="23">
        <f>Z12</f>
        <v>2</v>
      </c>
      <c r="AA16" s="24">
        <f>AA12</f>
        <v>0.5</v>
      </c>
      <c r="AB16" s="21"/>
      <c r="AC16" s="23">
        <f>AC12</f>
        <v>17</v>
      </c>
      <c r="AD16" s="24">
        <f>AD12</f>
        <v>15.5</v>
      </c>
      <c r="AE16" s="21"/>
      <c r="AF16" s="23" t="str">
        <f>AF12</f>
        <v/>
      </c>
      <c r="AG16" s="24" t="str">
        <f>AG12</f>
        <v/>
      </c>
      <c r="AH16" s="14"/>
      <c r="AI16" s="23" t="str">
        <f>AI12</f>
        <v/>
      </c>
      <c r="AJ16" s="24" t="str">
        <f>AJ12</f>
        <v/>
      </c>
      <c r="AK16" s="14"/>
      <c r="AL16" s="23" t="str">
        <f>AL12</f>
        <v/>
      </c>
      <c r="AM16" s="24" t="str">
        <f>AM12</f>
        <v/>
      </c>
      <c r="AN16" s="14"/>
      <c r="AO16" s="23" t="str">
        <f>AO12</f>
        <v/>
      </c>
      <c r="AP16" s="24" t="str">
        <f>AP12</f>
        <v/>
      </c>
      <c r="AR16" s="23" t="str">
        <f>AR12</f>
        <v/>
      </c>
      <c r="AS16" s="24" t="str">
        <f>AS12</f>
        <v/>
      </c>
      <c r="AU16" s="2"/>
      <c r="AV16" s="3"/>
      <c r="AW16" s="3"/>
      <c r="AX16" s="3"/>
      <c r="AZ16" s="12"/>
      <c r="BA16" s="12"/>
      <c r="BB16" s="12"/>
      <c r="BC16" s="12"/>
      <c r="BD16" s="12"/>
      <c r="BE16" s="12"/>
      <c r="BF16" s="12"/>
      <c r="BG16" s="12"/>
      <c r="BH16" s="12"/>
      <c r="BI16" s="12"/>
      <c r="BJ16" s="12"/>
      <c r="BK16" s="12"/>
      <c r="BL16" s="12"/>
      <c r="BM16" s="12"/>
      <c r="BV16" s="12"/>
    </row>
    <row r="17" spans="1:74" s="8" customFormat="1" ht="13.8" x14ac:dyDescent="0.3">
      <c r="A17" s="18"/>
      <c r="B17" s="18"/>
      <c r="C17" s="18"/>
      <c r="D17" s="18"/>
      <c r="E17" s="18"/>
      <c r="F17" s="18"/>
      <c r="G17" s="18"/>
      <c r="H17" s="18"/>
      <c r="I17" s="18"/>
      <c r="J17" s="18"/>
      <c r="K17" s="18"/>
      <c r="M17" s="10"/>
      <c r="N17" s="10"/>
      <c r="O17" s="10"/>
      <c r="P17" s="10"/>
      <c r="Q17" s="10"/>
      <c r="R17" s="10"/>
      <c r="S17" s="10"/>
      <c r="T17" s="10"/>
      <c r="Y17" s="14"/>
      <c r="Z17" s="25"/>
      <c r="AA17" s="25"/>
      <c r="AB17" s="21"/>
      <c r="AC17" s="25"/>
      <c r="AD17" s="25"/>
      <c r="AE17" s="21"/>
      <c r="AF17" s="25"/>
      <c r="AG17" s="25"/>
      <c r="AH17" s="14"/>
      <c r="AK17" s="14"/>
      <c r="AN17" s="14"/>
      <c r="AO17" s="25"/>
      <c r="AP17" s="25"/>
      <c r="AU17" s="2"/>
      <c r="AV17" s="4"/>
      <c r="AW17" s="2"/>
      <c r="AX17" s="2"/>
      <c r="AZ17" s="12"/>
      <c r="BA17" s="12"/>
      <c r="BB17" s="12"/>
      <c r="BC17" s="12"/>
      <c r="BD17" s="12"/>
      <c r="BE17" s="12"/>
      <c r="BJ17" s="12"/>
      <c r="BK17" s="12"/>
      <c r="BL17" s="12"/>
      <c r="BM17" s="12"/>
      <c r="BV17" s="12"/>
    </row>
    <row r="18" spans="1:74" s="8" customFormat="1" ht="13.8" x14ac:dyDescent="0.3">
      <c r="A18" s="18"/>
      <c r="B18" s="18"/>
      <c r="C18" s="18"/>
      <c r="D18" s="18"/>
      <c r="E18" s="18"/>
      <c r="F18" s="18"/>
      <c r="G18" s="18"/>
      <c r="H18" s="18"/>
      <c r="I18" s="18"/>
      <c r="J18" s="18"/>
      <c r="K18" s="18"/>
      <c r="M18" s="10"/>
      <c r="N18" s="10"/>
      <c r="O18" s="10"/>
      <c r="P18" s="10"/>
      <c r="Q18" s="10"/>
      <c r="R18" s="10"/>
      <c r="S18" s="10"/>
      <c r="T18" s="10"/>
      <c r="Y18" s="14">
        <v>2</v>
      </c>
      <c r="Z18" s="15">
        <f>IF(B42=0,"",D42+(((B42/2)^2+(C42/2)^2)^0.5)*COS((ATAN((C42/2)/(B42/2)))+RADIANS(G42)))</f>
        <v>7</v>
      </c>
      <c r="AA18" s="16">
        <f>IF(B42=0,"",E42+(((B42/2)^2+(C42/2)^2)^0.5)*SIN((ATAN((C42/2)/(B42/2)))+RADIANS(G42)))</f>
        <v>7</v>
      </c>
      <c r="AB18" s="14">
        <v>5</v>
      </c>
      <c r="AC18" s="15" t="str">
        <f>IF(B45=0,"",D45+(((B45/2)^2+(C45/2)^2)^0.5)*COS((ATAN((C45/2)/(B45/2)))+RADIANS(G45)))</f>
        <v/>
      </c>
      <c r="AD18" s="16" t="str">
        <f>IF(B45=0,"",E45+(((B45/2)^2+(C45/2)^2)^0.5)*SIN((ATAN((C45/2)/(B45/2)))+RADIANS(G45)))</f>
        <v/>
      </c>
      <c r="AE18" s="14">
        <v>8</v>
      </c>
      <c r="AF18" s="15" t="str">
        <f>IF(B48=0,"",D48+(((B48/2)^2+(C48/2)^2)^0.5)*COS((ATAN((C48/2)/(B48/2)))+RADIANS(G48)))</f>
        <v/>
      </c>
      <c r="AG18" s="16" t="str">
        <f>IF(B48=0,"",E48+(((B48/2)^2+(C48/2)^2)^0.5)*SIN((ATAN((C48/2)/(B48/2)))+RADIANS(G48)))</f>
        <v/>
      </c>
      <c r="AH18" s="14">
        <v>11</v>
      </c>
      <c r="AI18" s="15" t="str">
        <f>IF(B51=0,"",D51+(((B51/2)^2+(C51/2)^2)^0.5)*COS((ATAN((C51/2)/(B51/2)))+RADIANS(G51)))</f>
        <v/>
      </c>
      <c r="AJ18" s="16" t="str">
        <f>IF(B51=0,"",E51+(((B51/2)^2+(C51/2)^2)^0.5)*SIN((ATAN((C51/2)/(B51/2)))+RADIANS(G51)))</f>
        <v/>
      </c>
      <c r="AK18" s="14">
        <v>14</v>
      </c>
      <c r="AL18" s="15" t="str">
        <f>IF(B54=0,"",D54+(((B54/2)^2+(C54/2)^2)^0.5)*COS((ATAN((C54/2)/(B54/2)))+RADIANS(G54)))</f>
        <v/>
      </c>
      <c r="AM18" s="16" t="str">
        <f>IF(B54=0,"",E54+(((B54/2)^2+(C54/2)^2)^0.5)*SIN((ATAN((C54/2)/(B54/2)))+RADIANS(G54)))</f>
        <v/>
      </c>
      <c r="AN18" s="14">
        <v>17</v>
      </c>
      <c r="AO18" s="15" t="str">
        <f>IF(B57=0,"",D57+(((B57/2)^2+(C57/2)^2)^0.5)*COS((ATAN((C57/2)/(B57/2)))+RADIANS(G57)))</f>
        <v/>
      </c>
      <c r="AP18" s="16" t="str">
        <f>IF(B57=0,"",E57+(((B57/2)^2+(C57/2)^2)^0.5)*SIN((ATAN((C57/2)/(B57/2)))+RADIANS(G57)))</f>
        <v/>
      </c>
      <c r="AU18" s="1"/>
      <c r="AV18" s="2"/>
      <c r="AW18" s="2"/>
      <c r="AX18" s="2"/>
      <c r="AZ18" s="12"/>
      <c r="BA18" s="12"/>
      <c r="BB18" s="12"/>
      <c r="BC18" s="12"/>
      <c r="BD18" s="12"/>
      <c r="BE18" s="12"/>
      <c r="BJ18" s="12"/>
      <c r="BK18" s="12"/>
      <c r="BL18" s="12"/>
      <c r="BM18" s="12"/>
      <c r="BV18" s="12"/>
    </row>
    <row r="19" spans="1:74" s="8" customFormat="1" ht="13.8" x14ac:dyDescent="0.3">
      <c r="A19" s="18"/>
      <c r="B19" s="18"/>
      <c r="C19" s="18"/>
      <c r="D19" s="18"/>
      <c r="E19" s="18"/>
      <c r="F19" s="18"/>
      <c r="G19" s="18"/>
      <c r="H19" s="18"/>
      <c r="I19" s="18"/>
      <c r="J19" s="18"/>
      <c r="K19" s="18"/>
      <c r="M19" s="10"/>
      <c r="N19" s="10"/>
      <c r="O19" s="10"/>
      <c r="P19" s="10"/>
      <c r="Q19" s="10"/>
      <c r="R19" s="10"/>
      <c r="S19" s="10"/>
      <c r="T19" s="10"/>
      <c r="Y19" s="14"/>
      <c r="Z19" s="19">
        <f>IF(B42=0,"",D42+(((B42/2)^2+(C42/2)^2)^0.5)*COS(PI()-(ATAN((C42/2)/(B42/2)))+RADIANS(G42)))</f>
        <v>3</v>
      </c>
      <c r="AA19" s="20">
        <f>IF(B42=0,"",E42+(((B42/2)^2+(C42/2)^2)^0.5)*SIN(PI()-(ATAN((C42/2)/(B42/2)))+RADIANS(G42)))</f>
        <v>7</v>
      </c>
      <c r="AB19" s="14"/>
      <c r="AC19" s="19" t="str">
        <f>IF(B45=0,"",D45+(((B45/2)^2+(C45/2)^2)^0.5)*COS(PI()-(ATAN((C45/2)/(B45/2)))+RADIANS(G45)))</f>
        <v/>
      </c>
      <c r="AD19" s="20" t="str">
        <f>IF(B45=0,"",E45+(((B45/2)^2+(C45/2)^2)^0.5)*SIN(PI()-(ATAN((C45/2)/(B45/2)))+RADIANS(G45)))</f>
        <v/>
      </c>
      <c r="AE19" s="14"/>
      <c r="AF19" s="19" t="str">
        <f>IF(B48=0,"",D48+(((B48/2)^2+(C48/2)^2)^0.5)*COS(PI()-(ATAN((C48/2)/(B48/2)))+RADIANS(G48)))</f>
        <v/>
      </c>
      <c r="AG19" s="20" t="str">
        <f>IF(B48=0,"",E48+(((B48/2)^2+(C48/2)^2)^0.5)*SIN(PI()-(ATAN((C48/2)/(B48/2)))+RADIANS(G48)))</f>
        <v/>
      </c>
      <c r="AH19" s="14"/>
      <c r="AI19" s="19" t="str">
        <f>IF(B51=0,"",D51+(((B51/2)^2+(C51/2)^2)^0.5)*COS(PI()-(ATAN((C51/2)/(B51/2)))+RADIANS(G51)))</f>
        <v/>
      </c>
      <c r="AJ19" s="20" t="str">
        <f>IF(B51=0,"",E51+(((B51/2)^2+(C51/2)^2)^0.5)*SIN(PI()-(ATAN((C51/2)/(B51/2)))+RADIANS(G51)))</f>
        <v/>
      </c>
      <c r="AK19" s="14"/>
      <c r="AL19" s="19" t="str">
        <f>IF(B54=0,"",D54+(((B54/2)^2+(C54/2)^2)^0.5)*COS(PI()-(ATAN((C54/2)/(B54/2)))+RADIANS(G54)))</f>
        <v/>
      </c>
      <c r="AM19" s="20" t="str">
        <f>IF(B54=0,"",E54+(((B54/2)^2+(C54/2)^2)^0.5)*SIN(PI()-(ATAN((C54/2)/(B54/2)))+RADIANS(G54)))</f>
        <v/>
      </c>
      <c r="AN19" s="14"/>
      <c r="AO19" s="19" t="str">
        <f>IF(B57=0,"",D57+(((B57/2)^2+(C57/2)^2)^0.5)*COS(PI()-(ATAN((C57/2)/(B57/2)))+RADIANS(G57)))</f>
        <v/>
      </c>
      <c r="AP19" s="20" t="str">
        <f>IF(B57=0,"",E57+(((B57/2)^2+(C57/2)^2)^0.5)*SIN(PI()-(ATAN((C57/2)/(B57/2)))+RADIANS(G57)))</f>
        <v/>
      </c>
      <c r="AU19" s="2"/>
      <c r="AV19" s="5"/>
      <c r="AW19" s="5"/>
      <c r="AX19" s="2"/>
      <c r="AY19" s="12"/>
      <c r="AZ19" s="12"/>
      <c r="BA19" s="12"/>
      <c r="BB19" s="12"/>
      <c r="BC19" s="12"/>
      <c r="BD19" s="12"/>
      <c r="BE19" s="12"/>
      <c r="BJ19" s="12"/>
      <c r="BK19" s="12"/>
      <c r="BL19" s="12"/>
      <c r="BM19" s="12"/>
      <c r="BV19" s="12"/>
    </row>
    <row r="20" spans="1:74" s="8" customFormat="1" ht="13.8" x14ac:dyDescent="0.3">
      <c r="A20" s="18"/>
      <c r="B20" s="18"/>
      <c r="C20" s="18"/>
      <c r="D20" s="18"/>
      <c r="E20" s="18"/>
      <c r="F20" s="18"/>
      <c r="G20" s="18"/>
      <c r="H20" s="18"/>
      <c r="I20" s="18"/>
      <c r="J20" s="18"/>
      <c r="K20" s="18"/>
      <c r="M20" s="10"/>
      <c r="N20" s="10"/>
      <c r="O20" s="10"/>
      <c r="P20" s="10"/>
      <c r="Q20" s="10"/>
      <c r="R20" s="10"/>
      <c r="S20" s="10"/>
      <c r="T20" s="10"/>
      <c r="Y20" s="14"/>
      <c r="Z20" s="19">
        <f>IF(B42=0,"",D42-(((B42/2)^2+(C42/2)^2)^0.5)*COS((ATAN((C42/2)/(B42/2)))+RADIANS(G42)))</f>
        <v>2.9999999999999996</v>
      </c>
      <c r="AA20" s="20">
        <f>IF(B42=0,"",E42-(((B42/2)^2+(C42/2)^2)^0.5)*SIN((ATAN((C42/2)/(B42/2)))+RADIANS(G42)))</f>
        <v>3</v>
      </c>
      <c r="AB20" s="14"/>
      <c r="AC20" s="19" t="str">
        <f>IF(B45=0,"",D45-(((B45/2)^2+(C45/2)^2)^0.5)*COS((ATAN((C45/2)/(B45/2)))+RADIANS(G45)))</f>
        <v/>
      </c>
      <c r="AD20" s="20" t="str">
        <f>IF(B45=0,"",E45-(((B45/2)^2+(C45/2)^2)^0.5)*SIN((ATAN((C45/2)/(B45/2)))+RADIANS(G45)))</f>
        <v/>
      </c>
      <c r="AE20" s="14"/>
      <c r="AF20" s="19" t="str">
        <f>IF(B48=0,"",D48-(((B48/2)^2+(C48/2)^2)^0.5)*COS((ATAN((C48/2)/(B48/2)))+RADIANS(G48)))</f>
        <v/>
      </c>
      <c r="AG20" s="20" t="str">
        <f>IF(B48=0,"",E48-(((B48/2)^2+(C48/2)^2)^0.5)*SIN((ATAN((C48/2)/(B48/2)))+RADIANS(G48)))</f>
        <v/>
      </c>
      <c r="AH20" s="14"/>
      <c r="AI20" s="19" t="str">
        <f>IF(B51=0,"",D51-(((B51/2)^2+(C51/2)^2)^0.5)*COS((ATAN((C51/2)/(B51/2)))+RADIANS(G51)))</f>
        <v/>
      </c>
      <c r="AJ20" s="20" t="str">
        <f>IF(B51=0,"",E51-(((B51/2)^2+(C51/2)^2)^0.5)*SIN((ATAN((C51/2)/(B51/2)))+RADIANS(G51)))</f>
        <v/>
      </c>
      <c r="AK20" s="14"/>
      <c r="AL20" s="19" t="str">
        <f>IF(B54=0,"",D54-(((B54/2)^2+(C54/2)^2)^0.5)*COS((ATAN((C54/2)/(B54/2)))+RADIANS(G54)))</f>
        <v/>
      </c>
      <c r="AM20" s="20" t="str">
        <f>IF(B54=0,"",E54-(((B54/2)^2+(C54/2)^2)^0.5)*SIN((ATAN((C54/2)/(B54/2)))+RADIANS(G54)))</f>
        <v/>
      </c>
      <c r="AN20" s="14"/>
      <c r="AO20" s="19" t="str">
        <f>IF(B57=0,"",D57-(((B57/2)^2+(C57/2)^2)^0.5)*COS((ATAN((C57/2)/(B57/2)))+RADIANS(G57)))</f>
        <v/>
      </c>
      <c r="AP20" s="20" t="str">
        <f>IF(B57=0,"",E57-(((B57/2)^2+(C57/2)^2)^0.5)*SIN((ATAN((C57/2)/(B57/2)))+RADIANS(G57)))</f>
        <v/>
      </c>
      <c r="AU20" s="2"/>
      <c r="AV20" s="6"/>
      <c r="AW20" s="7"/>
      <c r="AX20" s="2"/>
      <c r="AY20" s="12"/>
      <c r="AZ20" s="12"/>
      <c r="BA20" s="12"/>
      <c r="BB20" s="12"/>
      <c r="BC20" s="12"/>
      <c r="BD20" s="12"/>
      <c r="BE20" s="12"/>
      <c r="BJ20" s="12"/>
      <c r="BK20" s="12"/>
      <c r="BL20" s="12"/>
      <c r="BM20" s="12"/>
      <c r="BV20" s="12"/>
    </row>
    <row r="21" spans="1:74" s="8" customFormat="1" ht="13.8" x14ac:dyDescent="0.3">
      <c r="A21" s="18"/>
      <c r="B21" s="18"/>
      <c r="C21" s="18"/>
      <c r="D21" s="18"/>
      <c r="E21" s="18"/>
      <c r="F21" s="18"/>
      <c r="G21" s="18"/>
      <c r="H21" s="18"/>
      <c r="I21" s="18"/>
      <c r="J21" s="18"/>
      <c r="K21" s="18"/>
      <c r="M21" s="10"/>
      <c r="N21" s="10"/>
      <c r="O21" s="10"/>
      <c r="P21" s="10"/>
      <c r="Q21" s="10"/>
      <c r="R21" s="10"/>
      <c r="S21" s="10"/>
      <c r="T21" s="10"/>
      <c r="Y21" s="14"/>
      <c r="Z21" s="19">
        <f>IF(B42=0,"",D42-(((B42/2)^2+(C42/2)^2)^0.5)*COS(PI()-(ATAN((C42/2)/(B42/2)))+RADIANS(G42)))</f>
        <v>7</v>
      </c>
      <c r="AA21" s="20">
        <f>IF(B42=0,"",E42-(((B42/2)^2+(C42/2)^2)^0.5)*SIN(PI()-(ATAN((C42/2)/(B42/2)))+RADIANS(G42)))</f>
        <v>2.9999999999999996</v>
      </c>
      <c r="AB21" s="14"/>
      <c r="AC21" s="19" t="str">
        <f>IF(B45=0,"",D45-(((B45/2)^2+(C45/2)^2)^0.5)*COS(PI()-(ATAN((C45/2)/(B45/2)))+RADIANS(G45)))</f>
        <v/>
      </c>
      <c r="AD21" s="20" t="str">
        <f>IF(B45=0,"",E45-(((B45/2)^2+(C45/2)^2)^0.5)*SIN(PI()-(ATAN((C45/2)/(B45/2)))+RADIANS(G45)))</f>
        <v/>
      </c>
      <c r="AE21" s="14"/>
      <c r="AF21" s="19" t="str">
        <f>IF(B48=0,"",D48-(((B48/2)^2+(C48/2)^2)^0.5)*COS(PI()-(ATAN((C48/2)/(B48/2)))+RADIANS(G48)))</f>
        <v/>
      </c>
      <c r="AG21" s="20" t="str">
        <f>IF(B48=0,"",E48-(((B48/2)^2+(C48/2)^2)^0.5)*SIN(PI()-(ATAN((C48/2)/(B48/2)))+RADIANS(G48)))</f>
        <v/>
      </c>
      <c r="AH21" s="14"/>
      <c r="AI21" s="19" t="str">
        <f>IF(B51=0,"",D51-(((B51/2)^2+(C51/2)^2)^0.5)*COS(PI()-(ATAN((C51/2)/(B51/2)))+RADIANS(G51)))</f>
        <v/>
      </c>
      <c r="AJ21" s="20" t="str">
        <f>IF(B51=0,"",E51-(((B51/2)^2+(C51/2)^2)^0.5)*SIN(PI()-(ATAN((C51/2)/(B51/2)))+RADIANS(G51)))</f>
        <v/>
      </c>
      <c r="AK21" s="14"/>
      <c r="AL21" s="19" t="str">
        <f>IF(B54=0,"",D54-(((B54/2)^2+(C54/2)^2)^0.5)*COS(PI()-(ATAN((C54/2)/(B54/2)))+RADIANS(G54)))</f>
        <v/>
      </c>
      <c r="AM21" s="20" t="str">
        <f>IF(B54=0,"",E54-(((B54/2)^2+(C54/2)^2)^0.5)*SIN(PI()-(ATAN((C54/2)/(B54/2)))+RADIANS(G54)))</f>
        <v/>
      </c>
      <c r="AN21" s="14"/>
      <c r="AO21" s="19" t="str">
        <f>IF(B57=0,"",D57-(((B57/2)^2+(C57/2)^2)^0.5)*COS(PI()-(ATAN((C57/2)/(B57/2)))+RADIANS(G57)))</f>
        <v/>
      </c>
      <c r="AP21" s="20" t="str">
        <f>IF(B57=0,"",E57-(((B57/2)^2+(C57/2)^2)^0.5)*SIN(PI()-(ATAN((C57/2)/(B57/2)))+RADIANS(G57)))</f>
        <v/>
      </c>
      <c r="AU21" s="2"/>
      <c r="AV21" s="6"/>
      <c r="AW21" s="7"/>
      <c r="AX21" s="2"/>
      <c r="AY21" s="12"/>
      <c r="AZ21" s="12"/>
      <c r="BA21" s="12"/>
      <c r="BB21" s="12"/>
      <c r="BC21" s="12"/>
      <c r="BD21" s="12"/>
      <c r="BE21" s="12"/>
      <c r="BF21" s="12"/>
      <c r="BG21" s="12"/>
      <c r="BH21" s="12"/>
      <c r="BI21" s="12"/>
      <c r="BJ21" s="12"/>
      <c r="BK21" s="12"/>
      <c r="BL21" s="12"/>
      <c r="BM21" s="12"/>
      <c r="BV21" s="12"/>
    </row>
    <row r="22" spans="1:74" s="8" customFormat="1" ht="13.8" x14ac:dyDescent="0.3">
      <c r="A22" s="18"/>
      <c r="B22" s="18"/>
      <c r="C22" s="18"/>
      <c r="D22" s="18"/>
      <c r="E22" s="18"/>
      <c r="F22" s="18"/>
      <c r="G22" s="18"/>
      <c r="H22" s="18"/>
      <c r="I22" s="18"/>
      <c r="J22" s="18"/>
      <c r="K22" s="18"/>
      <c r="M22" s="10"/>
      <c r="N22" s="10"/>
      <c r="O22" s="10"/>
      <c r="P22" s="10"/>
      <c r="Q22" s="10"/>
      <c r="R22" s="10"/>
      <c r="S22" s="10"/>
      <c r="T22" s="10"/>
      <c r="Y22" s="14"/>
      <c r="Z22" s="23">
        <f>Z18</f>
        <v>7</v>
      </c>
      <c r="AA22" s="24">
        <f>AA18</f>
        <v>7</v>
      </c>
      <c r="AB22" s="14"/>
      <c r="AC22" s="23" t="str">
        <f>AC18</f>
        <v/>
      </c>
      <c r="AD22" s="24" t="str">
        <f>AD18</f>
        <v/>
      </c>
      <c r="AE22" s="14"/>
      <c r="AF22" s="23" t="str">
        <f>AF18</f>
        <v/>
      </c>
      <c r="AG22" s="24" t="str">
        <f>AG18</f>
        <v/>
      </c>
      <c r="AH22" s="14"/>
      <c r="AI22" s="23" t="str">
        <f>AI18</f>
        <v/>
      </c>
      <c r="AJ22" s="24" t="str">
        <f>AJ18</f>
        <v/>
      </c>
      <c r="AK22" s="14"/>
      <c r="AL22" s="23" t="str">
        <f>AL18</f>
        <v/>
      </c>
      <c r="AM22" s="24" t="str">
        <f>AM18</f>
        <v/>
      </c>
      <c r="AN22" s="14"/>
      <c r="AO22" s="23" t="str">
        <f>AO18</f>
        <v/>
      </c>
      <c r="AP22" s="24" t="str">
        <f>AP18</f>
        <v/>
      </c>
      <c r="AX22" s="2"/>
      <c r="AY22" s="12"/>
      <c r="AZ22" s="12"/>
      <c r="BA22" s="12"/>
      <c r="BB22" s="12"/>
      <c r="BC22" s="12"/>
      <c r="BD22" s="12"/>
      <c r="BE22" s="12"/>
      <c r="BF22" s="12"/>
      <c r="BG22" s="12"/>
      <c r="BH22" s="12"/>
      <c r="BI22" s="12"/>
      <c r="BJ22" s="12"/>
      <c r="BK22" s="12"/>
      <c r="BL22" s="12"/>
      <c r="BM22" s="12"/>
      <c r="BV22" s="12"/>
    </row>
    <row r="23" spans="1:74" s="8" customFormat="1" ht="13.8" x14ac:dyDescent="0.3">
      <c r="A23" s="18"/>
      <c r="B23" s="18"/>
      <c r="C23" s="18"/>
      <c r="D23" s="18"/>
      <c r="E23" s="18"/>
      <c r="F23" s="18"/>
      <c r="G23" s="18"/>
      <c r="H23" s="18"/>
      <c r="I23" s="18"/>
      <c r="J23" s="18"/>
      <c r="K23" s="18"/>
      <c r="M23" s="10"/>
      <c r="N23" s="10"/>
      <c r="O23" s="10"/>
      <c r="P23" s="10"/>
      <c r="Q23" s="10"/>
      <c r="R23" s="10"/>
      <c r="S23" s="10"/>
      <c r="T23" s="10"/>
      <c r="Y23" s="14"/>
      <c r="AB23" s="14"/>
      <c r="AE23" s="14"/>
      <c r="AH23" s="14"/>
      <c r="AK23" s="14"/>
      <c r="AN23" s="14"/>
      <c r="AW23" s="12"/>
      <c r="AX23" s="12"/>
      <c r="AY23" s="12"/>
      <c r="AZ23" s="12"/>
      <c r="BA23" s="12"/>
      <c r="BB23" s="12"/>
      <c r="BC23" s="12"/>
      <c r="BD23" s="12"/>
      <c r="BE23" s="12"/>
      <c r="BJ23" s="12"/>
      <c r="BK23" s="12"/>
      <c r="BL23" s="12"/>
      <c r="BM23" s="12"/>
      <c r="BV23" s="12"/>
    </row>
    <row r="24" spans="1:74" s="8" customFormat="1" ht="13.8" x14ac:dyDescent="0.3">
      <c r="A24" s="18"/>
      <c r="B24" s="18"/>
      <c r="C24" s="18"/>
      <c r="D24" s="18"/>
      <c r="E24" s="18"/>
      <c r="F24" s="18"/>
      <c r="G24" s="18"/>
      <c r="H24" s="18"/>
      <c r="I24" s="18"/>
      <c r="J24" s="18"/>
      <c r="K24" s="18"/>
      <c r="M24" s="10"/>
      <c r="N24" s="10"/>
      <c r="O24" s="10"/>
      <c r="P24" s="10"/>
      <c r="Q24" s="10"/>
      <c r="R24" s="10"/>
      <c r="S24" s="10"/>
      <c r="T24" s="10"/>
      <c r="Y24" s="14">
        <v>3</v>
      </c>
      <c r="Z24" s="15">
        <f>IF(B43=0,"",D43+(((B43/2)^2+(C43/2)^2)^0.5)*COS((ATAN((C43/2)/(B43/2)))+RADIANS(G43)))</f>
        <v>12</v>
      </c>
      <c r="AA24" s="16">
        <f>IF(B43=0,"",E43+(((B43/2)^2+(C43/2)^2)^0.5)*SIN((ATAN((C43/2)/(B43/2)))+RADIANS(G43)))</f>
        <v>12</v>
      </c>
      <c r="AB24" s="14">
        <v>6</v>
      </c>
      <c r="AC24" s="15" t="str">
        <f>IF(B46=0,"",D46+(((B46/2)^2+(C46/2)^2)^0.5)*COS((ATAN((C46/2)/(B46/2)))+RADIANS(G46)))</f>
        <v/>
      </c>
      <c r="AD24" s="16" t="str">
        <f>IF(B46=0,"",E46+(((B46/2)^2+(C46/2)^2)^0.5)*SIN((ATAN((C46/2)/(B46/2)))+RADIANS(G46)))</f>
        <v/>
      </c>
      <c r="AE24" s="14">
        <v>9</v>
      </c>
      <c r="AF24" s="15" t="str">
        <f>IF(B49=0,"",D49+(((B49/2)^2+(C49/2)^2)^0.5)*COS((ATAN((C49/2)/(B49/2)))+RADIANS(G49)))</f>
        <v/>
      </c>
      <c r="AG24" s="16" t="str">
        <f>IF(B49=0,"",E49+(((B49/2)^2+(C49/2)^2)^0.5)*SIN((ATAN((C49/2)/(B49/2)))+RADIANS(G49)))</f>
        <v/>
      </c>
      <c r="AH24" s="14">
        <v>12</v>
      </c>
      <c r="AI24" s="15" t="str">
        <f>IF(B52=0,"",D52+(((B52/2)^2+(C52/2)^2)^0.5)*COS((ATAN((C52/2)/(B52/2)))+RADIANS(G52)))</f>
        <v/>
      </c>
      <c r="AJ24" s="16" t="str">
        <f>IF(B52=0,"",E52+(((B52/2)^2+(C52/2)^2)^0.5)*SIN((ATAN((C52/2)/(B52/2)))+RADIANS(G52)))</f>
        <v/>
      </c>
      <c r="AK24" s="14">
        <v>15</v>
      </c>
      <c r="AL24" s="15" t="str">
        <f>IF(B55=0,"",D55+(((B55/2)^2+(C55/2)^2)^0.5)*COS((ATAN((C55/2)/(B55/2)))+RADIANS(G55)))</f>
        <v/>
      </c>
      <c r="AM24" s="16" t="str">
        <f>IF(B55=0,"",E55+(((B55/2)^2+(C55/2)^2)^0.5)*SIN((ATAN((C55/2)/(B55/2)))+RADIANS(G55)))</f>
        <v/>
      </c>
      <c r="AN24" s="14">
        <v>18</v>
      </c>
      <c r="AO24" s="15" t="str">
        <f>IF(B58=0,"",D58+(((B58/2)^2+(C58/2)^2)^0.5)*COS((ATAN((C58/2)/(B58/2)))+RADIANS(G58)))</f>
        <v/>
      </c>
      <c r="AP24" s="16" t="str">
        <f>IF(B58=0,"",E58+(((B58/2)^2+(C58/2)^2)^0.5)*SIN((ATAN((C58/2)/(B58/2)))+RADIANS(G58)))</f>
        <v/>
      </c>
      <c r="AQ24" s="12"/>
      <c r="AR24" s="12"/>
      <c r="AS24" s="12"/>
      <c r="AW24" s="12"/>
      <c r="AX24" s="12"/>
      <c r="AY24" s="12"/>
      <c r="AZ24" s="12"/>
      <c r="BA24" s="12"/>
      <c r="BB24" s="12"/>
      <c r="BC24" s="12"/>
      <c r="BD24" s="12"/>
      <c r="BE24" s="12"/>
      <c r="BJ24" s="12"/>
      <c r="BK24" s="12"/>
      <c r="BL24" s="12"/>
      <c r="BM24" s="12"/>
      <c r="BV24" s="12"/>
    </row>
    <row r="25" spans="1:74" s="8" customFormat="1" ht="13.8" x14ac:dyDescent="0.3">
      <c r="A25" s="18"/>
      <c r="B25" s="18"/>
      <c r="C25" s="18"/>
      <c r="D25" s="18"/>
      <c r="E25" s="18"/>
      <c r="F25" s="18"/>
      <c r="G25" s="18"/>
      <c r="H25" s="18"/>
      <c r="I25" s="18"/>
      <c r="J25" s="18"/>
      <c r="K25" s="18"/>
      <c r="M25" s="10"/>
      <c r="N25" s="10"/>
      <c r="O25" s="10"/>
      <c r="P25" s="10"/>
      <c r="Q25" s="10"/>
      <c r="R25" s="10"/>
      <c r="S25" s="10"/>
      <c r="T25" s="10"/>
      <c r="Y25" s="14"/>
      <c r="Z25" s="19">
        <f>IF(B43=0,"",D43+(((B43/2)^2+(C43/2)^2)^0.5)*COS(PI()-(ATAN((C43/2)/(B43/2)))+RADIANS(G43)))</f>
        <v>8</v>
      </c>
      <c r="AA25" s="20">
        <f>IF(B43=0,"",E43+(((B43/2)^2+(C43/2)^2)^0.5)*SIN(PI()-(ATAN((C43/2)/(B43/2)))+RADIANS(G43)))</f>
        <v>12</v>
      </c>
      <c r="AB25" s="14"/>
      <c r="AC25" s="19" t="str">
        <f>IF(B46=0,"",D46+(((B46/2)^2+(C46/2)^2)^0.5)*COS(PI()-(ATAN((C46/2)/(B46/2)))+RADIANS(G46)))</f>
        <v/>
      </c>
      <c r="AD25" s="20" t="str">
        <f>IF(B46=0,"",E46+(((B46/2)^2+(C46/2)^2)^0.5)*SIN(PI()-(ATAN((C46/2)/(B46/2)))+RADIANS(G46)))</f>
        <v/>
      </c>
      <c r="AE25" s="14"/>
      <c r="AF25" s="19" t="str">
        <f>IF(B49=0,"",D49+(((B49/2)^2+(C49/2)^2)^0.5)*COS(PI()-(ATAN((C49/2)/(B49/2)))+RADIANS(G49)))</f>
        <v/>
      </c>
      <c r="AG25" s="20" t="str">
        <f>IF(B49=0,"",E49+(((B49/2)^2+(C49/2)^2)^0.5)*SIN(PI()-(ATAN((C49/2)/(B49/2)))+RADIANS(G49)))</f>
        <v/>
      </c>
      <c r="AH25" s="14"/>
      <c r="AI25" s="19" t="str">
        <f>IF(B52=0,"",D52+(((B52/2)^2+(C52/2)^2)^0.5)*COS(PI()-(ATAN((C52/2)/(B52/2)))+RADIANS(G52)))</f>
        <v/>
      </c>
      <c r="AJ25" s="20" t="str">
        <f>IF(B52=0,"",E52+(((B52/2)^2+(C52/2)^2)^0.5)*SIN(PI()-(ATAN((C52/2)/(B52/2)))+RADIANS(G52)))</f>
        <v/>
      </c>
      <c r="AK25" s="14"/>
      <c r="AL25" s="19" t="str">
        <f>IF(B55=0,"",D55+(((B55/2)^2+(C55/2)^2)^0.5)*COS(PI()-(ATAN((C55/2)/(B55/2)))+RADIANS(G55)))</f>
        <v/>
      </c>
      <c r="AM25" s="20" t="str">
        <f>IF(B55=0,"",E55+(((B55/2)^2+(C55/2)^2)^0.5)*SIN(PI()-(ATAN((C55/2)/(B55/2)))+RADIANS(G55)))</f>
        <v/>
      </c>
      <c r="AN25" s="14"/>
      <c r="AO25" s="19" t="str">
        <f>IF(B58=0,"",D58+(((B58/2)^2+(C58/2)^2)^0.5)*COS(PI()-(ATAN((C58/2)/(B58/2)))+RADIANS(G58)))</f>
        <v/>
      </c>
      <c r="AP25" s="20" t="str">
        <f>IF(B58=0,"",E58+(((B58/2)^2+(C58/2)^2)^0.5)*SIN(PI()-(ATAN((C58/2)/(B58/2)))+RADIANS(G58)))</f>
        <v/>
      </c>
      <c r="AQ25" s="12"/>
      <c r="AR25" s="12"/>
      <c r="AS25" s="12"/>
      <c r="AT25" s="25"/>
      <c r="AU25" s="25"/>
      <c r="AV25" s="25"/>
      <c r="AW25" s="12"/>
      <c r="AX25" s="12"/>
      <c r="AY25" s="12"/>
      <c r="AZ25" s="12"/>
      <c r="BA25" s="12"/>
      <c r="BB25" s="12"/>
      <c r="BC25" s="12"/>
      <c r="BD25" s="12"/>
      <c r="BE25" s="12"/>
      <c r="BJ25" s="12"/>
      <c r="BK25" s="12"/>
      <c r="BL25" s="12"/>
      <c r="BM25" s="12"/>
      <c r="BV25" s="12"/>
    </row>
    <row r="26" spans="1:74" s="8" customFormat="1" ht="13.8" x14ac:dyDescent="0.3">
      <c r="A26" s="26"/>
      <c r="B26" s="18"/>
      <c r="C26" s="18"/>
      <c r="D26" s="18"/>
      <c r="E26" s="18"/>
      <c r="F26" s="18"/>
      <c r="G26" s="18"/>
      <c r="H26" s="18"/>
      <c r="I26" s="18"/>
      <c r="J26" s="18"/>
      <c r="K26" s="18"/>
      <c r="M26" s="10"/>
      <c r="N26" s="10"/>
      <c r="O26" s="10"/>
      <c r="P26" s="10"/>
      <c r="Q26" s="10"/>
      <c r="R26" s="10"/>
      <c r="S26" s="10"/>
      <c r="T26" s="10"/>
      <c r="Y26" s="14"/>
      <c r="Z26" s="19">
        <f>IF(B43=0,"",D43-(((B43/2)^2+(C43/2)^2)^0.5)*COS((ATAN((C43/2)/(B43/2)))+RADIANS(G43)))</f>
        <v>8</v>
      </c>
      <c r="AA26" s="20">
        <f>IF(B43=0,"",E43-(((B43/2)^2+(C43/2)^2)^0.5)*SIN((ATAN((C43/2)/(B43/2)))+RADIANS(G43)))</f>
        <v>8</v>
      </c>
      <c r="AB26" s="14"/>
      <c r="AC26" s="19" t="str">
        <f>IF(B46=0,"",D46-(((B46/2)^2+(C46/2)^2)^0.5)*COS((ATAN((C46/2)/(B46/2)))+RADIANS(G46)))</f>
        <v/>
      </c>
      <c r="AD26" s="20" t="str">
        <f>IF(B46=0,"",E46-(((B46/2)^2+(C46/2)^2)^0.5)*SIN((ATAN((C46/2)/(B46/2)))+RADIANS(G46)))</f>
        <v/>
      </c>
      <c r="AE26" s="14"/>
      <c r="AF26" s="19" t="str">
        <f>IF(B49=0,"",D49-(((B49/2)^2+(C49/2)^2)^0.5)*COS((ATAN((C49/2)/(B49/2)))+RADIANS(G49)))</f>
        <v/>
      </c>
      <c r="AG26" s="20" t="str">
        <f>IF(B49=0,"",E49-(((B49/2)^2+(C49/2)^2)^0.5)*SIN((ATAN((C49/2)/(B49/2)))+RADIANS(G49)))</f>
        <v/>
      </c>
      <c r="AH26" s="14"/>
      <c r="AI26" s="19" t="str">
        <f>IF(B52=0,"",D52-(((B52/2)^2+(C52/2)^2)^0.5)*COS((ATAN((C52/2)/(B52/2)))+RADIANS(G52)))</f>
        <v/>
      </c>
      <c r="AJ26" s="20" t="str">
        <f>IF(B52=0,"",E52-(((B52/2)^2+(C52/2)^2)^0.5)*SIN((ATAN((C52/2)/(B52/2)))+RADIANS(G52)))</f>
        <v/>
      </c>
      <c r="AK26" s="27"/>
      <c r="AL26" s="19" t="str">
        <f>IF(B55=0,"",D55-(((B55/2)^2+(C55/2)^2)^0.5)*COS((ATAN((C55/2)/(B55/2)))+RADIANS(G55)))</f>
        <v/>
      </c>
      <c r="AM26" s="20" t="str">
        <f>IF(B55=0,"",E55-(((B55/2)^2+(C55/2)^2)^0.5)*SIN((ATAN((C55/2)/(B55/2)))+RADIANS(G55)))</f>
        <v/>
      </c>
      <c r="AN26" s="14"/>
      <c r="AO26" s="19" t="str">
        <f>IF(B58=0,"",D58-(((B58/2)^2+(C58/2)^2)^0.5)*COS((ATAN((C58/2)/(B58/2)))+RADIANS(G58)))</f>
        <v/>
      </c>
      <c r="AP26" s="20" t="str">
        <f>IF(B58=0,"",E58-(((B58/2)^2+(C58/2)^2)^0.5)*SIN((ATAN((C58/2)/(B58/2)))+RADIANS(G58)))</f>
        <v/>
      </c>
      <c r="AQ26" s="12"/>
      <c r="AR26" s="12"/>
      <c r="AS26" s="12"/>
      <c r="AT26" s="25"/>
      <c r="AU26" s="28"/>
      <c r="AV26" s="28"/>
      <c r="AW26" s="12"/>
      <c r="AX26" s="12"/>
      <c r="AY26" s="12"/>
      <c r="AZ26" s="12"/>
      <c r="BA26" s="12"/>
      <c r="BB26" s="12"/>
      <c r="BC26" s="12"/>
      <c r="BD26" s="12"/>
      <c r="BE26" s="12"/>
      <c r="BF26" s="12"/>
      <c r="BG26" s="12"/>
      <c r="BH26" s="12"/>
      <c r="BI26" s="12"/>
      <c r="BJ26" s="12"/>
      <c r="BK26" s="12"/>
      <c r="BL26" s="12"/>
      <c r="BM26" s="12"/>
      <c r="BV26" s="12"/>
    </row>
    <row r="27" spans="1:74" s="8" customFormat="1" ht="13.8" x14ac:dyDescent="0.3">
      <c r="A27" s="26"/>
      <c r="B27" s="18"/>
      <c r="C27" s="18"/>
      <c r="D27" s="18"/>
      <c r="E27" s="18"/>
      <c r="F27" s="18"/>
      <c r="G27" s="18"/>
      <c r="H27" s="18"/>
      <c r="I27" s="18"/>
      <c r="J27" s="18"/>
      <c r="K27" s="18"/>
      <c r="M27" s="10"/>
      <c r="N27" s="10"/>
      <c r="O27" s="10"/>
      <c r="P27" s="10"/>
      <c r="Q27" s="10"/>
      <c r="R27" s="10"/>
      <c r="S27" s="10"/>
      <c r="T27" s="10"/>
      <c r="Y27" s="14"/>
      <c r="Z27" s="19">
        <f>IF(B43=0,"",D43-(((B43/2)^2+(C43/2)^2)^0.5)*COS(PI()-(ATAN((C43/2)/(B43/2)))+RADIANS(G43)))</f>
        <v>12</v>
      </c>
      <c r="AA27" s="20">
        <f>IF(B43=0,"",E43-(((B43/2)^2+(C43/2)^2)^0.5)*SIN(PI()-(ATAN((C43/2)/(B43/2)))+RADIANS(G43)))</f>
        <v>8</v>
      </c>
      <c r="AB27" s="14"/>
      <c r="AC27" s="19" t="str">
        <f>IF(B46=0,"",D46-(((B46/2)^2+(C46/2)^2)^0.5)*COS(PI()-(ATAN((C46/2)/(B46/2)))+RADIANS(G46)))</f>
        <v/>
      </c>
      <c r="AD27" s="20" t="str">
        <f>IF(B46=0,"",E46-(((B46/2)^2+(C46/2)^2)^0.5)*SIN(PI()-(ATAN((C46/2)/(B46/2)))+RADIANS(G46)))</f>
        <v/>
      </c>
      <c r="AE27" s="14"/>
      <c r="AF27" s="19" t="str">
        <f>IF(B49=0,"",D49-(((B49/2)^2+(C49/2)^2)^0.5)*COS(PI()-(ATAN((C49/2)/(B49/2)))+RADIANS(G49)))</f>
        <v/>
      </c>
      <c r="AG27" s="20" t="str">
        <f>IF(B49=0,"",E49-(((B49/2)^2+(C49/2)^2)^0.5)*SIN(PI()-(ATAN((C49/2)/(B49/2)))+RADIANS(G49)))</f>
        <v/>
      </c>
      <c r="AH27" s="14"/>
      <c r="AI27" s="19" t="str">
        <f>IF(B52=0,"",D52-(((B52/2)^2+(C52/2)^2)^0.5)*COS(PI()-(ATAN((C52/2)/(B52/2)))+RADIANS(G52)))</f>
        <v/>
      </c>
      <c r="AJ27" s="20" t="str">
        <f>IF(B52=0,"",E52-(((B52/2)^2+(C52/2)^2)^0.5)*SIN(PI()-(ATAN((C52/2)/(B52/2)))+RADIANS(G52)))</f>
        <v/>
      </c>
      <c r="AK27" s="27"/>
      <c r="AL27" s="19" t="str">
        <f>IF(B55=0,"",D55-(((B55/2)^2+(C55/2)^2)^0.5)*COS(PI()-(ATAN((C55/2)/(B55/2)))+RADIANS(G55)))</f>
        <v/>
      </c>
      <c r="AM27" s="20" t="str">
        <f>IF(B55=0,"",E55-(((B55/2)^2+(C55/2)^2)^0.5)*SIN(PI()-(ATAN((C55/2)/(B55/2)))+RADIANS(G55)))</f>
        <v/>
      </c>
      <c r="AN27" s="14"/>
      <c r="AO27" s="19" t="str">
        <f>IF(B58=0,"",D58-(((B58/2)^2+(C58/2)^2)^0.5)*COS(PI()-(ATAN((C58/2)/(B58/2)))+RADIANS(G58)))</f>
        <v/>
      </c>
      <c r="AP27" s="20" t="str">
        <f>IF(B58=0,"",E58-(((B58/2)^2+(C58/2)^2)^0.5)*SIN(PI()-(ATAN((C58/2)/(B58/2)))+RADIANS(G58)))</f>
        <v/>
      </c>
      <c r="AQ27" s="12"/>
      <c r="AR27" s="12"/>
      <c r="AS27" s="12"/>
      <c r="AT27" s="25"/>
      <c r="AU27" s="28"/>
      <c r="AV27" s="28"/>
      <c r="BC27" s="12"/>
      <c r="BE27" s="12"/>
      <c r="BJ27" s="12"/>
      <c r="BK27" s="12"/>
      <c r="BL27" s="12"/>
      <c r="BM27" s="12"/>
      <c r="BV27" s="12"/>
    </row>
    <row r="28" spans="1:74" s="8" customFormat="1" ht="13.8" x14ac:dyDescent="0.3">
      <c r="A28" s="26"/>
      <c r="B28" s="18"/>
      <c r="C28" s="18"/>
      <c r="D28" s="18"/>
      <c r="E28" s="18"/>
      <c r="F28" s="18"/>
      <c r="G28" s="18"/>
      <c r="H28" s="18"/>
      <c r="I28" s="18"/>
      <c r="J28" s="18"/>
      <c r="K28" s="18"/>
      <c r="M28" s="10"/>
      <c r="N28" s="10"/>
      <c r="O28" s="10"/>
      <c r="P28" s="10"/>
      <c r="Q28" s="10"/>
      <c r="R28" s="10"/>
      <c r="S28" s="10"/>
      <c r="T28" s="10"/>
      <c r="Y28" s="14"/>
      <c r="Z28" s="23">
        <f>Z24</f>
        <v>12</v>
      </c>
      <c r="AA28" s="24">
        <f>AA24</f>
        <v>12</v>
      </c>
      <c r="AB28" s="14"/>
      <c r="AC28" s="23" t="str">
        <f>AC24</f>
        <v/>
      </c>
      <c r="AD28" s="24" t="str">
        <f>AD24</f>
        <v/>
      </c>
      <c r="AE28" s="14"/>
      <c r="AF28" s="23" t="str">
        <f>AF24</f>
        <v/>
      </c>
      <c r="AG28" s="24" t="str">
        <f>AG24</f>
        <v/>
      </c>
      <c r="AH28" s="14"/>
      <c r="AI28" s="23" t="str">
        <f>AI24</f>
        <v/>
      </c>
      <c r="AJ28" s="24" t="str">
        <f>AJ24</f>
        <v/>
      </c>
      <c r="AK28" s="27"/>
      <c r="AL28" s="23" t="str">
        <f>AL24</f>
        <v/>
      </c>
      <c r="AM28" s="24" t="str">
        <f>AM24</f>
        <v/>
      </c>
      <c r="AN28" s="14"/>
      <c r="AO28" s="23" t="str">
        <f>AO24</f>
        <v/>
      </c>
      <c r="AP28" s="24" t="str">
        <f>AP24</f>
        <v/>
      </c>
      <c r="AQ28" s="12"/>
      <c r="AR28" s="12"/>
      <c r="AS28" s="12"/>
      <c r="AT28" s="25"/>
      <c r="AU28" s="28"/>
      <c r="AV28" s="28"/>
      <c r="BC28" s="12"/>
      <c r="BE28" s="12"/>
      <c r="BJ28" s="12"/>
      <c r="BK28" s="12"/>
      <c r="BL28" s="12"/>
      <c r="BM28" s="12"/>
      <c r="BV28" s="12"/>
    </row>
    <row r="29" spans="1:74" s="8" customFormat="1" ht="13.8" x14ac:dyDescent="0.3">
      <c r="A29" s="26"/>
      <c r="B29" s="18"/>
      <c r="C29" s="18"/>
      <c r="D29" s="18"/>
      <c r="E29" s="18"/>
      <c r="F29" s="18"/>
      <c r="G29" s="18"/>
      <c r="H29" s="18"/>
      <c r="I29" s="18"/>
      <c r="J29" s="18"/>
      <c r="K29" s="18"/>
      <c r="M29" s="10"/>
      <c r="N29" s="10"/>
      <c r="O29" s="10"/>
      <c r="P29" s="10"/>
      <c r="Q29" s="10"/>
      <c r="R29" s="10"/>
      <c r="S29" s="10"/>
      <c r="T29" s="10"/>
      <c r="AQ29" s="25"/>
      <c r="AT29" s="25"/>
      <c r="AU29" s="28"/>
      <c r="AV29" s="28"/>
      <c r="BC29" s="12"/>
      <c r="BE29" s="12"/>
      <c r="BJ29" s="12"/>
      <c r="BK29" s="12"/>
      <c r="BL29" s="12"/>
      <c r="BM29" s="12"/>
      <c r="BV29" s="12"/>
    </row>
    <row r="30" spans="1:74" s="8" customFormat="1" ht="13.8" x14ac:dyDescent="0.3">
      <c r="A30" s="26"/>
      <c r="B30" s="18"/>
      <c r="C30" s="18"/>
      <c r="D30" s="18"/>
      <c r="E30" s="18"/>
      <c r="F30" s="18"/>
      <c r="G30" s="18"/>
      <c r="H30" s="18"/>
      <c r="I30" s="18"/>
      <c r="J30" s="18"/>
      <c r="K30" s="18"/>
      <c r="M30" s="10"/>
      <c r="N30" s="10"/>
      <c r="O30" s="10"/>
      <c r="P30" s="10"/>
      <c r="Q30" s="10"/>
      <c r="R30" s="10"/>
      <c r="S30" s="10"/>
      <c r="T30" s="10"/>
      <c r="Y30" s="26" t="s">
        <v>24</v>
      </c>
      <c r="Z30" s="26"/>
      <c r="AA30" s="26"/>
      <c r="AB30" s="26"/>
      <c r="AO30" s="25"/>
      <c r="AP30" s="25"/>
      <c r="AQ30" s="25"/>
      <c r="AT30" s="25"/>
      <c r="AU30" s="28"/>
      <c r="AV30" s="28"/>
      <c r="BC30" s="12"/>
      <c r="BE30" s="12"/>
      <c r="BJ30" s="12"/>
      <c r="BK30" s="12"/>
      <c r="BL30" s="12"/>
      <c r="BM30" s="12"/>
      <c r="BV30" s="12"/>
    </row>
    <row r="31" spans="1:74" s="8" customFormat="1" ht="13.8" x14ac:dyDescent="0.3">
      <c r="A31" s="26"/>
      <c r="B31" s="18"/>
      <c r="C31" s="18"/>
      <c r="D31" s="18"/>
      <c r="E31" s="18"/>
      <c r="F31" s="18"/>
      <c r="G31" s="18"/>
      <c r="H31" s="18"/>
      <c r="I31" s="18"/>
      <c r="J31" s="18"/>
      <c r="K31" s="18"/>
      <c r="M31" s="10"/>
      <c r="N31" s="10"/>
      <c r="O31" s="10"/>
      <c r="P31" s="10"/>
      <c r="Q31" s="10"/>
      <c r="R31" s="10"/>
      <c r="S31" s="10"/>
      <c r="T31" s="10"/>
      <c r="Y31" s="26"/>
      <c r="Z31" s="26"/>
      <c r="AA31" s="26"/>
      <c r="AB31" s="26"/>
      <c r="AQ31" s="25"/>
      <c r="AT31" s="25"/>
      <c r="BC31" s="12"/>
      <c r="BE31" s="12"/>
      <c r="BJ31" s="12"/>
      <c r="BK31" s="12"/>
      <c r="BL31" s="12"/>
      <c r="BM31" s="12"/>
      <c r="BV31" s="12"/>
    </row>
    <row r="32" spans="1:74" s="8" customFormat="1" ht="13.8" x14ac:dyDescent="0.3">
      <c r="A32" s="26"/>
      <c r="B32" s="18"/>
      <c r="C32" s="18"/>
      <c r="D32" s="18"/>
      <c r="E32" s="18"/>
      <c r="F32" s="18"/>
      <c r="G32" s="18"/>
      <c r="H32" s="18"/>
      <c r="I32" s="18"/>
      <c r="J32" s="18"/>
      <c r="K32" s="18"/>
      <c r="M32" s="10"/>
      <c r="N32" s="10"/>
      <c r="O32" s="10"/>
      <c r="P32" s="10"/>
      <c r="Q32" s="10"/>
      <c r="R32" s="10"/>
      <c r="S32" s="10"/>
      <c r="T32" s="10"/>
      <c r="Y32" s="29" t="s">
        <v>16</v>
      </c>
      <c r="Z32" s="29" t="s">
        <v>25</v>
      </c>
      <c r="AA32" s="29" t="s">
        <v>26</v>
      </c>
      <c r="AB32" s="29" t="s">
        <v>27</v>
      </c>
      <c r="AQ32" s="25"/>
      <c r="AT32" s="25"/>
      <c r="BC32" s="12"/>
      <c r="BE32" s="12"/>
      <c r="BJ32" s="12"/>
      <c r="BK32" s="12"/>
      <c r="BL32" s="12"/>
      <c r="BM32" s="12"/>
      <c r="BV32" s="12"/>
    </row>
    <row r="33" spans="1:74" s="8" customFormat="1" ht="15" x14ac:dyDescent="0.3">
      <c r="A33" s="26"/>
      <c r="B33" s="18"/>
      <c r="C33" s="18"/>
      <c r="D33" s="18"/>
      <c r="E33" s="18"/>
      <c r="F33" s="18"/>
      <c r="G33" s="18"/>
      <c r="H33" s="18"/>
      <c r="I33" s="18"/>
      <c r="J33" s="18"/>
      <c r="K33" s="18"/>
      <c r="M33" s="10"/>
      <c r="N33" s="10"/>
      <c r="O33" s="10"/>
      <c r="P33" s="10"/>
      <c r="Q33" s="10"/>
      <c r="R33" s="10"/>
      <c r="S33" s="10"/>
      <c r="T33" s="10"/>
      <c r="Y33" s="29" t="s">
        <v>29</v>
      </c>
      <c r="Z33" s="29" t="s">
        <v>58</v>
      </c>
      <c r="AA33" s="29" t="s">
        <v>29</v>
      </c>
      <c r="AB33" s="29" t="s">
        <v>58</v>
      </c>
      <c r="AQ33" s="25"/>
      <c r="AT33" s="25"/>
      <c r="BC33" s="12"/>
      <c r="BE33" s="12"/>
      <c r="BJ33" s="12"/>
      <c r="BK33" s="12"/>
      <c r="BL33" s="12"/>
      <c r="BM33" s="12"/>
      <c r="BV33" s="12"/>
    </row>
    <row r="34" spans="1:74" s="8" customFormat="1" ht="13.8" x14ac:dyDescent="0.3">
      <c r="A34" s="26"/>
      <c r="B34" s="18"/>
      <c r="C34" s="18"/>
      <c r="D34" s="18"/>
      <c r="E34" s="18"/>
      <c r="F34" s="18"/>
      <c r="G34" s="18"/>
      <c r="H34" s="18"/>
      <c r="I34" s="18"/>
      <c r="J34" s="18"/>
      <c r="K34" s="18"/>
      <c r="M34" s="10"/>
      <c r="N34" s="10"/>
      <c r="O34" s="10"/>
      <c r="P34" s="10"/>
      <c r="Q34" s="10"/>
      <c r="R34" s="10"/>
      <c r="S34" s="10"/>
      <c r="T34" s="10"/>
      <c r="Y34" s="30">
        <f>Z61/Y61</f>
        <v>7.5</v>
      </c>
      <c r="Z34" s="31">
        <f>AA61+AB61</f>
        <v>2953.3333333333335</v>
      </c>
      <c r="AA34" s="8">
        <f>AC61/Y61</f>
        <v>7.5</v>
      </c>
      <c r="AB34" s="31">
        <f>AD61+AE61</f>
        <v>2943.3333333333335</v>
      </c>
      <c r="AQ34" s="25"/>
      <c r="AT34" s="25"/>
      <c r="BC34" s="12"/>
      <c r="BE34" s="12"/>
      <c r="BJ34" s="12"/>
      <c r="BK34" s="12"/>
      <c r="BL34" s="12"/>
      <c r="BM34" s="12"/>
      <c r="BV34" s="12"/>
    </row>
    <row r="35" spans="1:74" s="8" customFormat="1" ht="6.75" customHeight="1" x14ac:dyDescent="0.3">
      <c r="A35" s="26"/>
      <c r="B35" s="18"/>
      <c r="C35" s="18"/>
      <c r="D35" s="18"/>
      <c r="E35" s="18"/>
      <c r="F35" s="18"/>
      <c r="G35" s="18"/>
      <c r="H35" s="18"/>
      <c r="I35" s="18"/>
      <c r="J35" s="18"/>
      <c r="K35" s="18"/>
      <c r="L35" s="32"/>
      <c r="M35" s="10"/>
      <c r="N35" s="10"/>
      <c r="O35" s="10"/>
      <c r="P35" s="10"/>
      <c r="Q35" s="10"/>
      <c r="R35" s="10"/>
      <c r="S35" s="10"/>
      <c r="T35" s="10"/>
      <c r="AQ35" s="25"/>
      <c r="AT35" s="25"/>
      <c r="BC35" s="12"/>
      <c r="BE35" s="12"/>
      <c r="BJ35" s="12"/>
      <c r="BK35" s="12"/>
      <c r="BL35" s="12"/>
      <c r="BM35" s="12"/>
      <c r="BV35" s="12"/>
    </row>
    <row r="36" spans="1:74" s="8" customFormat="1" ht="6.75" customHeight="1" x14ac:dyDescent="0.3">
      <c r="A36" s="26"/>
      <c r="B36" s="18"/>
      <c r="C36" s="18"/>
      <c r="D36" s="18"/>
      <c r="E36" s="18"/>
      <c r="F36" s="18"/>
      <c r="G36" s="18"/>
      <c r="H36" s="18"/>
      <c r="I36" s="18"/>
      <c r="J36" s="18"/>
      <c r="K36" s="18"/>
      <c r="L36" s="32"/>
      <c r="M36" s="10"/>
      <c r="N36" s="10"/>
      <c r="O36" s="10"/>
      <c r="P36" s="10"/>
      <c r="Q36" s="10"/>
      <c r="R36" s="10"/>
      <c r="S36" s="10"/>
      <c r="T36" s="10"/>
      <c r="Y36" s="33" t="s">
        <v>30</v>
      </c>
      <c r="Z36" s="30">
        <f>Z61/Y61</f>
        <v>7.5</v>
      </c>
      <c r="AA36" s="34" t="s">
        <v>23</v>
      </c>
      <c r="AO36" s="12"/>
      <c r="AP36" s="12"/>
      <c r="AR36" s="11"/>
      <c r="BC36" s="12"/>
      <c r="BE36" s="12"/>
      <c r="BJ36" s="12"/>
      <c r="BK36" s="12"/>
      <c r="BL36" s="12"/>
      <c r="BM36" s="12"/>
      <c r="BV36" s="12"/>
    </row>
    <row r="37" spans="1:74" s="8" customFormat="1" ht="13.8" x14ac:dyDescent="0.3">
      <c r="A37" s="67"/>
      <c r="B37" s="35"/>
      <c r="C37" s="36"/>
      <c r="D37" s="67"/>
      <c r="E37" s="35"/>
      <c r="F37" s="35"/>
      <c r="G37" s="14"/>
      <c r="H37" s="37" t="s">
        <v>41</v>
      </c>
      <c r="I37" s="37"/>
      <c r="J37" s="37"/>
      <c r="K37" s="37"/>
      <c r="L37" s="32"/>
      <c r="M37" s="10"/>
      <c r="N37" s="10"/>
      <c r="O37" s="10"/>
      <c r="P37" s="10"/>
      <c r="Q37" s="10"/>
      <c r="R37" s="10"/>
      <c r="S37" s="10"/>
      <c r="T37" s="10"/>
      <c r="Y37" s="18"/>
      <c r="Z37" s="22"/>
      <c r="AA37" s="38"/>
      <c r="AB37" s="18"/>
      <c r="AF37" s="39">
        <f>MIN(AA12:AA28,AD12:AD28,AG12:AG28)-0.5</f>
        <v>-1.0000000000000004</v>
      </c>
      <c r="AG37" s="40">
        <f>Z36</f>
        <v>7.5</v>
      </c>
      <c r="AI37" s="39">
        <f>MIN(Z12:Z28,AC12:AC28,AF12:AF28)-0.5</f>
        <v>-2.5</v>
      </c>
      <c r="AJ37" s="39">
        <f>AC61/Y61</f>
        <v>7.5</v>
      </c>
      <c r="AO37" s="12"/>
      <c r="AP37" s="12"/>
      <c r="AR37" s="11"/>
      <c r="BC37" s="12"/>
      <c r="BE37" s="12"/>
      <c r="BJ37" s="12"/>
      <c r="BK37" s="12"/>
      <c r="BL37" s="12"/>
      <c r="BM37" s="12"/>
      <c r="BV37" s="12"/>
    </row>
    <row r="38" spans="1:74" s="8" customFormat="1" ht="13.8" x14ac:dyDescent="0.3">
      <c r="A38" s="67"/>
      <c r="B38" s="67"/>
      <c r="C38" s="67"/>
      <c r="D38" s="67"/>
      <c r="E38" s="67"/>
      <c r="F38" s="67"/>
      <c r="G38" s="14"/>
      <c r="H38" s="37" t="s">
        <v>50</v>
      </c>
      <c r="I38" s="37" t="s">
        <v>51</v>
      </c>
      <c r="J38" s="37" t="s">
        <v>42</v>
      </c>
      <c r="K38" s="37" t="s">
        <v>40</v>
      </c>
      <c r="L38" s="32"/>
      <c r="M38" s="41"/>
      <c r="N38" s="41"/>
      <c r="O38" s="41"/>
      <c r="P38" s="41"/>
      <c r="Q38" s="41"/>
      <c r="R38" s="41"/>
      <c r="S38" s="41"/>
      <c r="T38" s="42"/>
      <c r="Y38" s="18"/>
      <c r="Z38" s="22"/>
      <c r="AA38" s="38"/>
      <c r="AB38" s="18"/>
      <c r="AF38" s="39">
        <f>MAX(AA12:AA28,AD12:AD28,AG12:AG28)+0.5</f>
        <v>16</v>
      </c>
      <c r="AG38" s="40">
        <f>AG37</f>
        <v>7.5</v>
      </c>
      <c r="AI38" s="39">
        <f>MAX(Z12:Z28,AC12:AC28,AF12:AF28)+0.5</f>
        <v>17.5</v>
      </c>
      <c r="AJ38" s="39">
        <f>AJ37</f>
        <v>7.5</v>
      </c>
      <c r="AO38" s="12"/>
      <c r="AP38" s="12"/>
      <c r="AR38" s="11"/>
      <c r="BC38" s="12"/>
      <c r="BJ38" s="12"/>
      <c r="BK38" s="12"/>
      <c r="BL38" s="12"/>
      <c r="BM38" s="12"/>
      <c r="BV38" s="12"/>
    </row>
    <row r="39" spans="1:74" s="8" customFormat="1" ht="13.8" x14ac:dyDescent="0.3">
      <c r="A39" s="37" t="s">
        <v>14</v>
      </c>
      <c r="B39" s="37" t="s">
        <v>15</v>
      </c>
      <c r="C39" s="37" t="s">
        <v>16</v>
      </c>
      <c r="D39" s="37" t="s">
        <v>15</v>
      </c>
      <c r="E39" s="37" t="s">
        <v>16</v>
      </c>
      <c r="F39" s="27" t="s">
        <v>55</v>
      </c>
      <c r="G39" s="121" t="s">
        <v>34</v>
      </c>
      <c r="H39" s="27" t="s">
        <v>43</v>
      </c>
      <c r="I39" s="27" t="s">
        <v>43</v>
      </c>
      <c r="J39" s="27" t="s">
        <v>44</v>
      </c>
      <c r="K39" s="43"/>
      <c r="L39" s="32"/>
      <c r="M39" s="41"/>
      <c r="N39" s="41"/>
      <c r="O39" s="41"/>
      <c r="P39" s="41"/>
      <c r="Q39" s="41"/>
      <c r="R39" s="41"/>
      <c r="S39" s="41"/>
      <c r="T39" s="42"/>
      <c r="W39" s="44"/>
      <c r="AP39" s="12" t="s">
        <v>38</v>
      </c>
      <c r="AQ39" s="12" t="s">
        <v>38</v>
      </c>
      <c r="AR39" s="12" t="s">
        <v>38</v>
      </c>
      <c r="AS39" s="12" t="s">
        <v>40</v>
      </c>
      <c r="BC39" s="12"/>
    </row>
    <row r="40" spans="1:74" s="8" customFormat="1" ht="12.75" customHeight="1" x14ac:dyDescent="0.3">
      <c r="A40" s="67"/>
      <c r="B40" s="43" t="s">
        <v>17</v>
      </c>
      <c r="C40" s="43" t="s">
        <v>17</v>
      </c>
      <c r="D40" s="43" t="s">
        <v>17</v>
      </c>
      <c r="E40" s="43" t="s">
        <v>17</v>
      </c>
      <c r="F40" s="27" t="s">
        <v>56</v>
      </c>
      <c r="G40" s="121"/>
      <c r="H40" s="29" t="s">
        <v>45</v>
      </c>
      <c r="I40" s="29" t="s">
        <v>45</v>
      </c>
      <c r="J40" s="29" t="s">
        <v>45</v>
      </c>
      <c r="K40" s="29" t="s">
        <v>45</v>
      </c>
      <c r="L40" s="32"/>
      <c r="M40" s="41"/>
      <c r="N40" s="41"/>
      <c r="O40" s="41"/>
      <c r="P40" s="41"/>
      <c r="Q40" s="41"/>
      <c r="R40" s="41"/>
      <c r="S40" s="41"/>
      <c r="T40" s="42"/>
      <c r="W40" s="44"/>
      <c r="Y40" s="12" t="s">
        <v>9</v>
      </c>
      <c r="Z40" s="12" t="s">
        <v>10</v>
      </c>
      <c r="AA40" s="12" t="s">
        <v>59</v>
      </c>
      <c r="AB40" s="12" t="s">
        <v>11</v>
      </c>
      <c r="AC40" s="45" t="s">
        <v>12</v>
      </c>
      <c r="AD40" s="12" t="s">
        <v>60</v>
      </c>
      <c r="AE40" s="12" t="s">
        <v>13</v>
      </c>
      <c r="AG40" s="12" t="s">
        <v>9</v>
      </c>
      <c r="AH40" s="12" t="s">
        <v>10</v>
      </c>
      <c r="AI40" s="12" t="s">
        <v>59</v>
      </c>
      <c r="AJ40" s="12" t="s">
        <v>11</v>
      </c>
      <c r="AK40" s="45" t="s">
        <v>12</v>
      </c>
      <c r="AL40" s="12" t="s">
        <v>60</v>
      </c>
      <c r="AM40" s="12" t="s">
        <v>13</v>
      </c>
      <c r="AP40" s="12" t="s">
        <v>49</v>
      </c>
      <c r="AQ40" s="12" t="s">
        <v>48</v>
      </c>
      <c r="AR40" s="12" t="s">
        <v>39</v>
      </c>
      <c r="AS40" s="12" t="s">
        <v>39</v>
      </c>
    </row>
    <row r="41" spans="1:74" s="8" customFormat="1" ht="13.8" x14ac:dyDescent="0.3">
      <c r="A41" s="29">
        <v>1</v>
      </c>
      <c r="B41" s="46">
        <v>4</v>
      </c>
      <c r="C41" s="46">
        <v>1</v>
      </c>
      <c r="D41" s="46">
        <v>0</v>
      </c>
      <c r="E41" s="46">
        <v>0</v>
      </c>
      <c r="F41" s="65">
        <v>1</v>
      </c>
      <c r="G41" s="66">
        <v>0</v>
      </c>
      <c r="H41" s="47">
        <f t="shared" ref="H41:H59" si="0">AP41</f>
        <v>4326.9230769230771</v>
      </c>
      <c r="I41" s="48">
        <f t="shared" ref="I41:I59" si="1">AQ41</f>
        <v>-4265.4028436018953</v>
      </c>
      <c r="J41" s="48">
        <f t="shared" ref="J41:J59" si="2">AR41</f>
        <v>10000</v>
      </c>
      <c r="K41" s="48">
        <f>SUM(H41:J41)</f>
        <v>10061.520233321182</v>
      </c>
      <c r="L41" s="32"/>
      <c r="M41" s="41"/>
      <c r="N41" s="41"/>
      <c r="O41" s="41"/>
      <c r="P41" s="41"/>
      <c r="Q41" s="41"/>
      <c r="R41" s="41"/>
      <c r="S41" s="41"/>
      <c r="T41" s="42"/>
      <c r="U41" s="8">
        <f>F41*B41*C41</f>
        <v>4</v>
      </c>
      <c r="W41" s="49">
        <f>B41*C41</f>
        <v>4</v>
      </c>
      <c r="X41" s="12">
        <v>1</v>
      </c>
      <c r="Y41" s="12">
        <f>U41*$W$62</f>
        <v>4</v>
      </c>
      <c r="Z41" s="12">
        <f t="shared" ref="Z41:Z59" si="3">D41*Y41</f>
        <v>0</v>
      </c>
      <c r="AA41" s="50">
        <f t="shared" ref="AA41:AA59" si="4">D41^2*Y41</f>
        <v>0</v>
      </c>
      <c r="AB41" s="51">
        <f t="shared" ref="AB41:AB59" si="5">IF(G41,C41*B41/24*(C41^2*(1-COS(2*G41/57.296))+B41^2*(1+COS(2*G41/57.296))),(C41*B41^3/12))*F41*$W$62</f>
        <v>5.333333333333333</v>
      </c>
      <c r="AC41" s="8">
        <f t="shared" ref="AC41:AC59" si="6">E41*Y41</f>
        <v>0</v>
      </c>
      <c r="AD41" s="8">
        <f t="shared" ref="AD41:AD59" si="7">E41^2*Y41</f>
        <v>0</v>
      </c>
      <c r="AE41" s="52">
        <f t="shared" ref="AE41:AE59" si="8">IF(G41,B41*C41/24*(B41^2*(1-COS(2*G41/57.296))+C41^2*(1+COS(2*G41/57.296))),(B41*C41^3/12))</f>
        <v>0.33333333333333331</v>
      </c>
      <c r="AF41" s="12">
        <v>1</v>
      </c>
      <c r="AG41" s="12">
        <f>Y41</f>
        <v>4</v>
      </c>
      <c r="AH41" s="50">
        <f t="shared" ref="AH41:AH59" si="9">(D41-$Y$34)*AG41</f>
        <v>-30</v>
      </c>
      <c r="AI41" s="50">
        <f t="shared" ref="AI41:AI59" si="10">(D41-$Y$34)^2*AG41</f>
        <v>225</v>
      </c>
      <c r="AJ41" s="53">
        <f>AB41</f>
        <v>5.333333333333333</v>
      </c>
      <c r="AK41" s="54">
        <f t="shared" ref="AK41:AK59" si="11">(E41-$AA$34)*AG41</f>
        <v>-30</v>
      </c>
      <c r="AL41" s="55">
        <f t="shared" ref="AL41:AL59" si="12">(E41-$AA$34)^2*AG41</f>
        <v>225</v>
      </c>
      <c r="AM41" s="53">
        <f>AE41</f>
        <v>0.33333333333333331</v>
      </c>
      <c r="AN41" s="39">
        <f>IF(ISERROR(AK41/AG41)=TRUE,0,AK41/AG41)</f>
        <v>-7.5</v>
      </c>
      <c r="AO41" s="54">
        <f>IF(ISERROR(AH41/AG41)=TRUE,0,AH41/AG41)</f>
        <v>-7.5</v>
      </c>
      <c r="AP41" s="48">
        <f t="shared" ref="AP41:AP59" si="13">((AN41*$D$60)/$G$60)*AG41</f>
        <v>4326.9230769230771</v>
      </c>
      <c r="AQ41" s="56">
        <f t="shared" ref="AQ41:AQ59" si="14">((AO41*$D$61)/$G$61)*AG41</f>
        <v>-4265.4028436018953</v>
      </c>
      <c r="AR41" s="48">
        <f t="shared" ref="AR41:AR59" si="15">AG41/$AG$61*$D$62</f>
        <v>10000</v>
      </c>
      <c r="AS41" s="48">
        <f t="shared" ref="AS41" si="16">AR41+AP41</f>
        <v>14326.923076923078</v>
      </c>
    </row>
    <row r="42" spans="1:74" s="8" customFormat="1" ht="13.8" x14ac:dyDescent="0.3">
      <c r="A42" s="29">
        <v>2</v>
      </c>
      <c r="B42" s="46">
        <v>4</v>
      </c>
      <c r="C42" s="46">
        <v>4</v>
      </c>
      <c r="D42" s="46">
        <v>5</v>
      </c>
      <c r="E42" s="46">
        <v>5</v>
      </c>
      <c r="F42" s="65">
        <v>1</v>
      </c>
      <c r="G42" s="66">
        <v>0</v>
      </c>
      <c r="H42" s="47">
        <f t="shared" si="0"/>
        <v>5769.2307692307686</v>
      </c>
      <c r="I42" s="48">
        <f t="shared" si="1"/>
        <v>-5687.2037914691937</v>
      </c>
      <c r="J42" s="48">
        <f t="shared" si="2"/>
        <v>40000</v>
      </c>
      <c r="K42" s="48">
        <f t="shared" ref="K42:K50" si="17">SUM(H42:J42)</f>
        <v>40082.026977761576</v>
      </c>
      <c r="L42" s="32"/>
      <c r="M42" s="41"/>
      <c r="N42" s="41"/>
      <c r="O42" s="41"/>
      <c r="P42" s="41"/>
      <c r="Q42" s="41"/>
      <c r="R42" s="41"/>
      <c r="S42" s="41"/>
      <c r="T42" s="42"/>
      <c r="U42" s="8">
        <f t="shared" ref="U42:U59" si="18">F42*B42*C42</f>
        <v>16</v>
      </c>
      <c r="W42" s="49">
        <f t="shared" ref="W42:W59" si="19">B42*C42</f>
        <v>16</v>
      </c>
      <c r="X42" s="12">
        <v>2</v>
      </c>
      <c r="Y42" s="12">
        <f t="shared" ref="Y42:Y59" si="20">U42*$W$62</f>
        <v>16</v>
      </c>
      <c r="Z42" s="12">
        <f t="shared" si="3"/>
        <v>80</v>
      </c>
      <c r="AA42" s="50">
        <f t="shared" si="4"/>
        <v>400</v>
      </c>
      <c r="AB42" s="51">
        <f t="shared" si="5"/>
        <v>21.333333333333332</v>
      </c>
      <c r="AC42" s="8">
        <f t="shared" si="6"/>
        <v>80</v>
      </c>
      <c r="AD42" s="8">
        <f t="shared" si="7"/>
        <v>400</v>
      </c>
      <c r="AE42" s="52">
        <f t="shared" si="8"/>
        <v>21.333333333333332</v>
      </c>
      <c r="AF42" s="12">
        <v>2</v>
      </c>
      <c r="AG42" s="12">
        <f t="shared" ref="AG42:AG45" si="21">Y42</f>
        <v>16</v>
      </c>
      <c r="AH42" s="50">
        <f t="shared" si="9"/>
        <v>-40</v>
      </c>
      <c r="AI42" s="50">
        <f t="shared" si="10"/>
        <v>100</v>
      </c>
      <c r="AJ42" s="53">
        <f t="shared" ref="AJ42:AJ45" si="22">AB42</f>
        <v>21.333333333333332</v>
      </c>
      <c r="AK42" s="54">
        <f t="shared" si="11"/>
        <v>-40</v>
      </c>
      <c r="AL42" s="55">
        <f t="shared" si="12"/>
        <v>100</v>
      </c>
      <c r="AM42" s="53">
        <f t="shared" ref="AM42:AM45" si="23">AE42</f>
        <v>21.333333333333332</v>
      </c>
      <c r="AN42" s="39">
        <f t="shared" ref="AN42:AN45" si="24">IF(ISERROR(AK42/AG42)=TRUE,0,AK42/AG42)</f>
        <v>-2.5</v>
      </c>
      <c r="AO42" s="54">
        <f t="shared" ref="AO42:AO45" si="25">IF(ISERROR(AH42/AG42)=TRUE,0,AH42/AG42)</f>
        <v>-2.5</v>
      </c>
      <c r="AP42" s="48">
        <f t="shared" si="13"/>
        <v>5769.2307692307686</v>
      </c>
      <c r="AQ42" s="56">
        <f t="shared" si="14"/>
        <v>-5687.2037914691937</v>
      </c>
      <c r="AR42" s="48">
        <f t="shared" si="15"/>
        <v>40000</v>
      </c>
      <c r="AS42" s="48">
        <f t="shared" ref="AS42:AS45" si="26">AR42+AP42</f>
        <v>45769.230769230766</v>
      </c>
    </row>
    <row r="43" spans="1:74" s="8" customFormat="1" ht="13.8" x14ac:dyDescent="0.3">
      <c r="A43" s="29">
        <v>3</v>
      </c>
      <c r="B43" s="46">
        <v>4</v>
      </c>
      <c r="C43" s="46">
        <v>4</v>
      </c>
      <c r="D43" s="46">
        <v>10</v>
      </c>
      <c r="E43" s="46">
        <v>10</v>
      </c>
      <c r="F43" s="65">
        <v>1</v>
      </c>
      <c r="G43" s="66">
        <v>0</v>
      </c>
      <c r="H43" s="47">
        <f t="shared" si="0"/>
        <v>-5769.2307692307686</v>
      </c>
      <c r="I43" s="48">
        <f t="shared" si="1"/>
        <v>5687.2037914691937</v>
      </c>
      <c r="J43" s="48">
        <f t="shared" si="2"/>
        <v>40000</v>
      </c>
      <c r="K43" s="48">
        <f t="shared" si="17"/>
        <v>39917.973022238424</v>
      </c>
      <c r="L43" s="32"/>
      <c r="M43" s="41"/>
      <c r="N43" s="41"/>
      <c r="O43" s="41"/>
      <c r="P43" s="41"/>
      <c r="Q43" s="41"/>
      <c r="R43" s="41"/>
      <c r="S43" s="41"/>
      <c r="T43" s="42"/>
      <c r="U43" s="8">
        <f t="shared" si="18"/>
        <v>16</v>
      </c>
      <c r="W43" s="49">
        <f t="shared" si="19"/>
        <v>16</v>
      </c>
      <c r="X43" s="12">
        <v>3</v>
      </c>
      <c r="Y43" s="12">
        <f t="shared" si="20"/>
        <v>16</v>
      </c>
      <c r="Z43" s="12">
        <f t="shared" si="3"/>
        <v>160</v>
      </c>
      <c r="AA43" s="50">
        <f t="shared" si="4"/>
        <v>1600</v>
      </c>
      <c r="AB43" s="51">
        <f t="shared" si="5"/>
        <v>21.333333333333332</v>
      </c>
      <c r="AC43" s="8">
        <f t="shared" si="6"/>
        <v>160</v>
      </c>
      <c r="AD43" s="8">
        <f t="shared" si="7"/>
        <v>1600</v>
      </c>
      <c r="AE43" s="52">
        <f t="shared" si="8"/>
        <v>21.333333333333332</v>
      </c>
      <c r="AF43" s="12">
        <v>3</v>
      </c>
      <c r="AG43" s="12">
        <f t="shared" si="21"/>
        <v>16</v>
      </c>
      <c r="AH43" s="50">
        <f t="shared" si="9"/>
        <v>40</v>
      </c>
      <c r="AI43" s="50">
        <f t="shared" si="10"/>
        <v>100</v>
      </c>
      <c r="AJ43" s="53">
        <f t="shared" si="22"/>
        <v>21.333333333333332</v>
      </c>
      <c r="AK43" s="54">
        <f t="shared" si="11"/>
        <v>40</v>
      </c>
      <c r="AL43" s="55">
        <f t="shared" si="12"/>
        <v>100</v>
      </c>
      <c r="AM43" s="53">
        <f t="shared" si="23"/>
        <v>21.333333333333332</v>
      </c>
      <c r="AN43" s="39">
        <f t="shared" si="24"/>
        <v>2.5</v>
      </c>
      <c r="AO43" s="54">
        <f t="shared" si="25"/>
        <v>2.5</v>
      </c>
      <c r="AP43" s="48">
        <f t="shared" si="13"/>
        <v>-5769.2307692307686</v>
      </c>
      <c r="AQ43" s="56">
        <f t="shared" si="14"/>
        <v>5687.2037914691937</v>
      </c>
      <c r="AR43" s="48">
        <f t="shared" si="15"/>
        <v>40000</v>
      </c>
      <c r="AS43" s="48">
        <f t="shared" si="26"/>
        <v>34230.769230769234</v>
      </c>
    </row>
    <row r="44" spans="1:74" s="8" customFormat="1" ht="13.8" x14ac:dyDescent="0.3">
      <c r="A44" s="29">
        <v>4</v>
      </c>
      <c r="B44" s="46">
        <v>4</v>
      </c>
      <c r="C44" s="46">
        <v>1</v>
      </c>
      <c r="D44" s="46">
        <v>15</v>
      </c>
      <c r="E44" s="46">
        <v>15</v>
      </c>
      <c r="F44" s="65">
        <v>1</v>
      </c>
      <c r="G44" s="66">
        <v>0</v>
      </c>
      <c r="H44" s="47">
        <f t="shared" si="0"/>
        <v>-4326.9230769230771</v>
      </c>
      <c r="I44" s="48">
        <f t="shared" si="1"/>
        <v>4265.4028436018953</v>
      </c>
      <c r="J44" s="48">
        <f t="shared" si="2"/>
        <v>10000</v>
      </c>
      <c r="K44" s="48">
        <f t="shared" si="17"/>
        <v>9938.4797666788181</v>
      </c>
      <c r="L44" s="32"/>
      <c r="M44" s="41"/>
      <c r="N44" s="41"/>
      <c r="O44" s="41"/>
      <c r="P44" s="41"/>
      <c r="Q44" s="41"/>
      <c r="R44" s="41"/>
      <c r="S44" s="41"/>
      <c r="T44" s="42"/>
      <c r="U44" s="8">
        <f t="shared" si="18"/>
        <v>4</v>
      </c>
      <c r="W44" s="49">
        <f t="shared" si="19"/>
        <v>4</v>
      </c>
      <c r="X44" s="12">
        <v>4</v>
      </c>
      <c r="Y44" s="12">
        <f t="shared" si="20"/>
        <v>4</v>
      </c>
      <c r="Z44" s="12">
        <f t="shared" si="3"/>
        <v>60</v>
      </c>
      <c r="AA44" s="50">
        <f t="shared" si="4"/>
        <v>900</v>
      </c>
      <c r="AB44" s="51">
        <f t="shared" si="5"/>
        <v>5.333333333333333</v>
      </c>
      <c r="AC44" s="8">
        <f t="shared" si="6"/>
        <v>60</v>
      </c>
      <c r="AD44" s="8">
        <f t="shared" si="7"/>
        <v>900</v>
      </c>
      <c r="AE44" s="52">
        <f t="shared" si="8"/>
        <v>0.33333333333333331</v>
      </c>
      <c r="AF44" s="12">
        <v>4</v>
      </c>
      <c r="AG44" s="12">
        <f t="shared" si="21"/>
        <v>4</v>
      </c>
      <c r="AH44" s="50">
        <f t="shared" si="9"/>
        <v>30</v>
      </c>
      <c r="AI44" s="50">
        <f t="shared" si="10"/>
        <v>225</v>
      </c>
      <c r="AJ44" s="53">
        <f t="shared" si="22"/>
        <v>5.333333333333333</v>
      </c>
      <c r="AK44" s="54">
        <f t="shared" si="11"/>
        <v>30</v>
      </c>
      <c r="AL44" s="55">
        <f t="shared" si="12"/>
        <v>225</v>
      </c>
      <c r="AM44" s="53">
        <f t="shared" si="23"/>
        <v>0.33333333333333331</v>
      </c>
      <c r="AN44" s="39">
        <f t="shared" si="24"/>
        <v>7.5</v>
      </c>
      <c r="AO44" s="54">
        <f t="shared" si="25"/>
        <v>7.5</v>
      </c>
      <c r="AP44" s="48">
        <f t="shared" si="13"/>
        <v>-4326.9230769230771</v>
      </c>
      <c r="AQ44" s="56">
        <f t="shared" si="14"/>
        <v>4265.4028436018953</v>
      </c>
      <c r="AR44" s="48">
        <f t="shared" si="15"/>
        <v>10000</v>
      </c>
      <c r="AS44" s="48">
        <f t="shared" si="26"/>
        <v>5673.0769230769229</v>
      </c>
    </row>
    <row r="45" spans="1:74" s="8" customFormat="1" ht="13.8" x14ac:dyDescent="0.3">
      <c r="A45" s="29">
        <v>5</v>
      </c>
      <c r="B45" s="46"/>
      <c r="C45" s="46"/>
      <c r="D45" s="46"/>
      <c r="E45" s="46"/>
      <c r="F45" s="65"/>
      <c r="G45" s="66"/>
      <c r="H45" s="47">
        <f t="shared" si="0"/>
        <v>0</v>
      </c>
      <c r="I45" s="48">
        <f t="shared" si="1"/>
        <v>0</v>
      </c>
      <c r="J45" s="48">
        <f t="shared" si="2"/>
        <v>0</v>
      </c>
      <c r="K45" s="48">
        <f t="shared" si="17"/>
        <v>0</v>
      </c>
      <c r="L45" s="32"/>
      <c r="M45" s="41"/>
      <c r="N45" s="41"/>
      <c r="O45" s="41"/>
      <c r="P45" s="41"/>
      <c r="Q45" s="41"/>
      <c r="R45" s="41"/>
      <c r="S45" s="41"/>
      <c r="T45" s="42"/>
      <c r="U45" s="8">
        <f t="shared" si="18"/>
        <v>0</v>
      </c>
      <c r="W45" s="49">
        <f t="shared" si="19"/>
        <v>0</v>
      </c>
      <c r="X45" s="12">
        <v>5</v>
      </c>
      <c r="Y45" s="12">
        <f t="shared" si="20"/>
        <v>0</v>
      </c>
      <c r="Z45" s="12">
        <f t="shared" si="3"/>
        <v>0</v>
      </c>
      <c r="AA45" s="50">
        <f t="shared" si="4"/>
        <v>0</v>
      </c>
      <c r="AB45" s="51">
        <f t="shared" si="5"/>
        <v>0</v>
      </c>
      <c r="AC45" s="8">
        <f t="shared" si="6"/>
        <v>0</v>
      </c>
      <c r="AD45" s="8">
        <f t="shared" si="7"/>
        <v>0</v>
      </c>
      <c r="AE45" s="52">
        <f t="shared" si="8"/>
        <v>0</v>
      </c>
      <c r="AF45" s="12">
        <v>5</v>
      </c>
      <c r="AG45" s="12">
        <f t="shared" si="21"/>
        <v>0</v>
      </c>
      <c r="AH45" s="50">
        <f t="shared" si="9"/>
        <v>0</v>
      </c>
      <c r="AI45" s="50">
        <f t="shared" si="10"/>
        <v>0</v>
      </c>
      <c r="AJ45" s="53">
        <f t="shared" si="22"/>
        <v>0</v>
      </c>
      <c r="AK45" s="54">
        <f t="shared" si="11"/>
        <v>0</v>
      </c>
      <c r="AL45" s="55">
        <f t="shared" si="12"/>
        <v>0</v>
      </c>
      <c r="AM45" s="53">
        <f t="shared" si="23"/>
        <v>0</v>
      </c>
      <c r="AN45" s="39">
        <f t="shared" si="24"/>
        <v>0</v>
      </c>
      <c r="AO45" s="54">
        <f t="shared" si="25"/>
        <v>0</v>
      </c>
      <c r="AP45" s="48">
        <f t="shared" si="13"/>
        <v>0</v>
      </c>
      <c r="AQ45" s="56">
        <f t="shared" si="14"/>
        <v>0</v>
      </c>
      <c r="AR45" s="48">
        <f t="shared" si="15"/>
        <v>0</v>
      </c>
      <c r="AS45" s="48">
        <f t="shared" si="26"/>
        <v>0</v>
      </c>
    </row>
    <row r="46" spans="1:74" s="8" customFormat="1" ht="13.8" x14ac:dyDescent="0.3">
      <c r="A46" s="29">
        <v>6</v>
      </c>
      <c r="B46" s="46"/>
      <c r="C46" s="46"/>
      <c r="D46" s="46"/>
      <c r="E46" s="46"/>
      <c r="F46" s="65"/>
      <c r="G46" s="66"/>
      <c r="H46" s="47">
        <f t="shared" si="0"/>
        <v>0</v>
      </c>
      <c r="I46" s="48">
        <f t="shared" si="1"/>
        <v>0</v>
      </c>
      <c r="J46" s="48">
        <f t="shared" si="2"/>
        <v>0</v>
      </c>
      <c r="K46" s="48">
        <f t="shared" si="17"/>
        <v>0</v>
      </c>
      <c r="L46" s="32"/>
      <c r="M46" s="41"/>
      <c r="N46" s="41"/>
      <c r="O46" s="41"/>
      <c r="P46" s="41"/>
      <c r="Q46" s="41"/>
      <c r="R46" s="41"/>
      <c r="S46" s="41"/>
      <c r="T46" s="42"/>
      <c r="U46" s="8">
        <f t="shared" si="18"/>
        <v>0</v>
      </c>
      <c r="W46" s="49">
        <f t="shared" si="19"/>
        <v>0</v>
      </c>
      <c r="X46" s="12">
        <v>6</v>
      </c>
      <c r="Y46" s="12">
        <f t="shared" si="20"/>
        <v>0</v>
      </c>
      <c r="Z46" s="12">
        <f t="shared" si="3"/>
        <v>0</v>
      </c>
      <c r="AA46" s="50">
        <f t="shared" si="4"/>
        <v>0</v>
      </c>
      <c r="AB46" s="51">
        <f t="shared" si="5"/>
        <v>0</v>
      </c>
      <c r="AC46" s="8">
        <f t="shared" si="6"/>
        <v>0</v>
      </c>
      <c r="AD46" s="8">
        <f t="shared" si="7"/>
        <v>0</v>
      </c>
      <c r="AE46" s="52">
        <f t="shared" si="8"/>
        <v>0</v>
      </c>
      <c r="AF46" s="12">
        <v>6</v>
      </c>
      <c r="AG46" s="12">
        <f t="shared" ref="AG46:AG59" si="27">Y46</f>
        <v>0</v>
      </c>
      <c r="AH46" s="50">
        <f t="shared" si="9"/>
        <v>0</v>
      </c>
      <c r="AI46" s="50">
        <f t="shared" si="10"/>
        <v>0</v>
      </c>
      <c r="AJ46" s="53">
        <f t="shared" ref="AJ46:AJ59" si="28">AB46</f>
        <v>0</v>
      </c>
      <c r="AK46" s="54">
        <f t="shared" si="11"/>
        <v>0</v>
      </c>
      <c r="AL46" s="55">
        <f t="shared" si="12"/>
        <v>0</v>
      </c>
      <c r="AM46" s="53">
        <f t="shared" ref="AM46:AM59" si="29">AE46</f>
        <v>0</v>
      </c>
      <c r="AN46" s="39">
        <f t="shared" ref="AN46:AN59" si="30">IF(ISERROR(AK46/AG46)=TRUE,0,AK46/AG46)</f>
        <v>0</v>
      </c>
      <c r="AO46" s="54">
        <f t="shared" ref="AO46:AO59" si="31">IF(ISERROR(AH46/AG46)=TRUE,0,AH46/AG46)</f>
        <v>0</v>
      </c>
      <c r="AP46" s="48">
        <f t="shared" si="13"/>
        <v>0</v>
      </c>
      <c r="AQ46" s="56">
        <f t="shared" si="14"/>
        <v>0</v>
      </c>
      <c r="AR46" s="48">
        <f t="shared" si="15"/>
        <v>0</v>
      </c>
      <c r="AS46" s="48">
        <f t="shared" ref="AS46:AS59" si="32">AR46+AP46</f>
        <v>0</v>
      </c>
    </row>
    <row r="47" spans="1:74" s="8" customFormat="1" ht="13.8" x14ac:dyDescent="0.3">
      <c r="A47" s="29">
        <v>7</v>
      </c>
      <c r="B47" s="46"/>
      <c r="C47" s="46"/>
      <c r="D47" s="46"/>
      <c r="E47" s="46"/>
      <c r="F47" s="65"/>
      <c r="G47" s="66"/>
      <c r="H47" s="47">
        <f t="shared" si="0"/>
        <v>0</v>
      </c>
      <c r="I47" s="48">
        <f t="shared" si="1"/>
        <v>0</v>
      </c>
      <c r="J47" s="48">
        <f t="shared" si="2"/>
        <v>0</v>
      </c>
      <c r="K47" s="48">
        <f t="shared" si="17"/>
        <v>0</v>
      </c>
      <c r="L47" s="32"/>
      <c r="M47" s="41"/>
      <c r="N47" s="41"/>
      <c r="O47" s="41"/>
      <c r="P47" s="41"/>
      <c r="Q47" s="41"/>
      <c r="R47" s="41"/>
      <c r="S47" s="41"/>
      <c r="T47" s="42"/>
      <c r="U47" s="8">
        <f t="shared" si="18"/>
        <v>0</v>
      </c>
      <c r="W47" s="49">
        <f t="shared" si="19"/>
        <v>0</v>
      </c>
      <c r="X47" s="12">
        <v>7</v>
      </c>
      <c r="Y47" s="12">
        <f t="shared" si="20"/>
        <v>0</v>
      </c>
      <c r="Z47" s="12">
        <f t="shared" si="3"/>
        <v>0</v>
      </c>
      <c r="AA47" s="50">
        <f t="shared" si="4"/>
        <v>0</v>
      </c>
      <c r="AB47" s="51">
        <f t="shared" si="5"/>
        <v>0</v>
      </c>
      <c r="AC47" s="8">
        <f t="shared" si="6"/>
        <v>0</v>
      </c>
      <c r="AD47" s="8">
        <f t="shared" si="7"/>
        <v>0</v>
      </c>
      <c r="AE47" s="52">
        <f t="shared" si="8"/>
        <v>0</v>
      </c>
      <c r="AF47" s="12">
        <v>7</v>
      </c>
      <c r="AG47" s="12">
        <f t="shared" si="27"/>
        <v>0</v>
      </c>
      <c r="AH47" s="50">
        <f t="shared" si="9"/>
        <v>0</v>
      </c>
      <c r="AI47" s="50">
        <f t="shared" si="10"/>
        <v>0</v>
      </c>
      <c r="AJ47" s="53">
        <f t="shared" si="28"/>
        <v>0</v>
      </c>
      <c r="AK47" s="54">
        <f t="shared" si="11"/>
        <v>0</v>
      </c>
      <c r="AL47" s="55">
        <f t="shared" si="12"/>
        <v>0</v>
      </c>
      <c r="AM47" s="53">
        <f t="shared" si="29"/>
        <v>0</v>
      </c>
      <c r="AN47" s="39">
        <f t="shared" si="30"/>
        <v>0</v>
      </c>
      <c r="AO47" s="54">
        <f t="shared" si="31"/>
        <v>0</v>
      </c>
      <c r="AP47" s="48">
        <f t="shared" si="13"/>
        <v>0</v>
      </c>
      <c r="AQ47" s="56">
        <f t="shared" si="14"/>
        <v>0</v>
      </c>
      <c r="AR47" s="48">
        <f t="shared" si="15"/>
        <v>0</v>
      </c>
      <c r="AS47" s="48">
        <f t="shared" si="32"/>
        <v>0</v>
      </c>
    </row>
    <row r="48" spans="1:74" s="8" customFormat="1" ht="13.8" x14ac:dyDescent="0.3">
      <c r="A48" s="29">
        <v>8</v>
      </c>
      <c r="B48" s="46"/>
      <c r="C48" s="46"/>
      <c r="D48" s="46"/>
      <c r="E48" s="46"/>
      <c r="F48" s="65"/>
      <c r="G48" s="66"/>
      <c r="H48" s="47">
        <f t="shared" si="0"/>
        <v>0</v>
      </c>
      <c r="I48" s="48">
        <f t="shared" si="1"/>
        <v>0</v>
      </c>
      <c r="J48" s="48">
        <f t="shared" si="2"/>
        <v>0</v>
      </c>
      <c r="K48" s="48">
        <f t="shared" si="17"/>
        <v>0</v>
      </c>
      <c r="L48" s="32"/>
      <c r="M48" s="41"/>
      <c r="N48" s="41"/>
      <c r="O48" s="41"/>
      <c r="P48" s="41"/>
      <c r="Q48" s="41"/>
      <c r="R48" s="41"/>
      <c r="S48" s="41"/>
      <c r="T48" s="42"/>
      <c r="U48" s="8">
        <f t="shared" si="18"/>
        <v>0</v>
      </c>
      <c r="W48" s="49">
        <f t="shared" si="19"/>
        <v>0</v>
      </c>
      <c r="X48" s="12">
        <v>8</v>
      </c>
      <c r="Y48" s="12">
        <f t="shared" si="20"/>
        <v>0</v>
      </c>
      <c r="Z48" s="12">
        <f t="shared" si="3"/>
        <v>0</v>
      </c>
      <c r="AA48" s="50">
        <f t="shared" si="4"/>
        <v>0</v>
      </c>
      <c r="AB48" s="51">
        <f t="shared" si="5"/>
        <v>0</v>
      </c>
      <c r="AC48" s="8">
        <f t="shared" si="6"/>
        <v>0</v>
      </c>
      <c r="AD48" s="8">
        <f t="shared" si="7"/>
        <v>0</v>
      </c>
      <c r="AE48" s="52">
        <f t="shared" si="8"/>
        <v>0</v>
      </c>
      <c r="AF48" s="12">
        <v>8</v>
      </c>
      <c r="AG48" s="12">
        <f t="shared" si="27"/>
        <v>0</v>
      </c>
      <c r="AH48" s="50">
        <f t="shared" si="9"/>
        <v>0</v>
      </c>
      <c r="AI48" s="50">
        <f t="shared" si="10"/>
        <v>0</v>
      </c>
      <c r="AJ48" s="53">
        <f t="shared" si="28"/>
        <v>0</v>
      </c>
      <c r="AK48" s="54">
        <f t="shared" si="11"/>
        <v>0</v>
      </c>
      <c r="AL48" s="55">
        <f t="shared" si="12"/>
        <v>0</v>
      </c>
      <c r="AM48" s="53">
        <f t="shared" si="29"/>
        <v>0</v>
      </c>
      <c r="AN48" s="39">
        <f t="shared" si="30"/>
        <v>0</v>
      </c>
      <c r="AO48" s="54">
        <f t="shared" si="31"/>
        <v>0</v>
      </c>
      <c r="AP48" s="48">
        <f t="shared" si="13"/>
        <v>0</v>
      </c>
      <c r="AQ48" s="56">
        <f t="shared" si="14"/>
        <v>0</v>
      </c>
      <c r="AR48" s="48">
        <f t="shared" si="15"/>
        <v>0</v>
      </c>
      <c r="AS48" s="48">
        <f t="shared" si="32"/>
        <v>0</v>
      </c>
    </row>
    <row r="49" spans="1:45" s="8" customFormat="1" ht="13.8" x14ac:dyDescent="0.3">
      <c r="A49" s="29">
        <v>9</v>
      </c>
      <c r="B49" s="46"/>
      <c r="C49" s="46"/>
      <c r="D49" s="46"/>
      <c r="E49" s="46"/>
      <c r="F49" s="65"/>
      <c r="G49" s="66"/>
      <c r="H49" s="47">
        <f t="shared" si="0"/>
        <v>0</v>
      </c>
      <c r="I49" s="48">
        <f t="shared" si="1"/>
        <v>0</v>
      </c>
      <c r="J49" s="48">
        <f t="shared" si="2"/>
        <v>0</v>
      </c>
      <c r="K49" s="48">
        <f t="shared" si="17"/>
        <v>0</v>
      </c>
      <c r="L49" s="32"/>
      <c r="M49" s="41"/>
      <c r="N49" s="41"/>
      <c r="O49" s="41"/>
      <c r="P49" s="41"/>
      <c r="Q49" s="41"/>
      <c r="R49" s="41"/>
      <c r="S49" s="41"/>
      <c r="T49" s="42"/>
      <c r="U49" s="8">
        <f t="shared" si="18"/>
        <v>0</v>
      </c>
      <c r="W49" s="49">
        <f t="shared" si="19"/>
        <v>0</v>
      </c>
      <c r="X49" s="12">
        <v>9</v>
      </c>
      <c r="Y49" s="12">
        <f t="shared" si="20"/>
        <v>0</v>
      </c>
      <c r="Z49" s="12">
        <f t="shared" si="3"/>
        <v>0</v>
      </c>
      <c r="AA49" s="50">
        <f t="shared" si="4"/>
        <v>0</v>
      </c>
      <c r="AB49" s="51">
        <f t="shared" si="5"/>
        <v>0</v>
      </c>
      <c r="AC49" s="8">
        <f t="shared" si="6"/>
        <v>0</v>
      </c>
      <c r="AD49" s="8">
        <f t="shared" si="7"/>
        <v>0</v>
      </c>
      <c r="AE49" s="52">
        <f t="shared" si="8"/>
        <v>0</v>
      </c>
      <c r="AF49" s="12">
        <v>9</v>
      </c>
      <c r="AG49" s="12">
        <f t="shared" si="27"/>
        <v>0</v>
      </c>
      <c r="AH49" s="50">
        <f t="shared" si="9"/>
        <v>0</v>
      </c>
      <c r="AI49" s="50">
        <f t="shared" si="10"/>
        <v>0</v>
      </c>
      <c r="AJ49" s="53">
        <f t="shared" si="28"/>
        <v>0</v>
      </c>
      <c r="AK49" s="54">
        <f t="shared" si="11"/>
        <v>0</v>
      </c>
      <c r="AL49" s="55">
        <f t="shared" si="12"/>
        <v>0</v>
      </c>
      <c r="AM49" s="53">
        <f t="shared" si="29"/>
        <v>0</v>
      </c>
      <c r="AN49" s="39">
        <f t="shared" si="30"/>
        <v>0</v>
      </c>
      <c r="AO49" s="54">
        <f t="shared" si="31"/>
        <v>0</v>
      </c>
      <c r="AP49" s="48">
        <f t="shared" si="13"/>
        <v>0</v>
      </c>
      <c r="AQ49" s="56">
        <f t="shared" si="14"/>
        <v>0</v>
      </c>
      <c r="AR49" s="48">
        <f t="shared" si="15"/>
        <v>0</v>
      </c>
      <c r="AS49" s="48">
        <f t="shared" si="32"/>
        <v>0</v>
      </c>
    </row>
    <row r="50" spans="1:45" s="8" customFormat="1" ht="13.8" x14ac:dyDescent="0.3">
      <c r="A50" s="29">
        <v>10</v>
      </c>
      <c r="B50" s="46"/>
      <c r="C50" s="46"/>
      <c r="D50" s="46"/>
      <c r="E50" s="46"/>
      <c r="F50" s="65"/>
      <c r="G50" s="66"/>
      <c r="H50" s="47">
        <f t="shared" si="0"/>
        <v>0</v>
      </c>
      <c r="I50" s="48">
        <f t="shared" si="1"/>
        <v>0</v>
      </c>
      <c r="J50" s="48">
        <f t="shared" si="2"/>
        <v>0</v>
      </c>
      <c r="K50" s="48">
        <f t="shared" si="17"/>
        <v>0</v>
      </c>
      <c r="L50" s="32"/>
      <c r="M50" s="41"/>
      <c r="N50" s="41"/>
      <c r="O50" s="41"/>
      <c r="P50" s="41"/>
      <c r="Q50" s="41"/>
      <c r="R50" s="41"/>
      <c r="S50" s="41"/>
      <c r="T50" s="42"/>
      <c r="U50" s="8">
        <f t="shared" si="18"/>
        <v>0</v>
      </c>
      <c r="W50" s="49">
        <f t="shared" si="19"/>
        <v>0</v>
      </c>
      <c r="X50" s="12">
        <v>10</v>
      </c>
      <c r="Y50" s="12">
        <f t="shared" si="20"/>
        <v>0</v>
      </c>
      <c r="Z50" s="12">
        <f t="shared" si="3"/>
        <v>0</v>
      </c>
      <c r="AA50" s="50">
        <f t="shared" si="4"/>
        <v>0</v>
      </c>
      <c r="AB50" s="51">
        <f t="shared" si="5"/>
        <v>0</v>
      </c>
      <c r="AC50" s="8">
        <f t="shared" si="6"/>
        <v>0</v>
      </c>
      <c r="AD50" s="8">
        <f t="shared" si="7"/>
        <v>0</v>
      </c>
      <c r="AE50" s="52">
        <f t="shared" si="8"/>
        <v>0</v>
      </c>
      <c r="AF50" s="12">
        <v>10</v>
      </c>
      <c r="AG50" s="12">
        <f t="shared" si="27"/>
        <v>0</v>
      </c>
      <c r="AH50" s="50">
        <f t="shared" si="9"/>
        <v>0</v>
      </c>
      <c r="AI50" s="50">
        <f t="shared" si="10"/>
        <v>0</v>
      </c>
      <c r="AJ50" s="53">
        <f t="shared" si="28"/>
        <v>0</v>
      </c>
      <c r="AK50" s="54">
        <f t="shared" si="11"/>
        <v>0</v>
      </c>
      <c r="AL50" s="55">
        <f t="shared" si="12"/>
        <v>0</v>
      </c>
      <c r="AM50" s="53">
        <f t="shared" si="29"/>
        <v>0</v>
      </c>
      <c r="AN50" s="39">
        <f t="shared" si="30"/>
        <v>0</v>
      </c>
      <c r="AO50" s="54">
        <f t="shared" si="31"/>
        <v>0</v>
      </c>
      <c r="AP50" s="48">
        <f t="shared" si="13"/>
        <v>0</v>
      </c>
      <c r="AQ50" s="56">
        <f t="shared" si="14"/>
        <v>0</v>
      </c>
      <c r="AR50" s="48">
        <f t="shared" si="15"/>
        <v>0</v>
      </c>
      <c r="AS50" s="48">
        <f t="shared" si="32"/>
        <v>0</v>
      </c>
    </row>
    <row r="51" spans="1:45" s="8" customFormat="1" ht="13.8" x14ac:dyDescent="0.3">
      <c r="A51" s="29">
        <v>11</v>
      </c>
      <c r="B51" s="46"/>
      <c r="C51" s="46"/>
      <c r="D51" s="46"/>
      <c r="E51" s="46"/>
      <c r="F51" s="65"/>
      <c r="G51" s="66"/>
      <c r="H51" s="47">
        <f t="shared" si="0"/>
        <v>0</v>
      </c>
      <c r="I51" s="48">
        <f t="shared" si="1"/>
        <v>0</v>
      </c>
      <c r="J51" s="48">
        <f t="shared" si="2"/>
        <v>0</v>
      </c>
      <c r="K51" s="48">
        <f t="shared" ref="K51:K59" si="33">SUM(H51:J51)</f>
        <v>0</v>
      </c>
      <c r="L51" s="32"/>
      <c r="M51" s="41"/>
      <c r="N51" s="41"/>
      <c r="O51" s="41"/>
      <c r="P51" s="41"/>
      <c r="Q51" s="41"/>
      <c r="R51" s="41"/>
      <c r="S51" s="41"/>
      <c r="T51" s="42"/>
      <c r="U51" s="8">
        <f t="shared" si="18"/>
        <v>0</v>
      </c>
      <c r="W51" s="49">
        <f t="shared" si="19"/>
        <v>0</v>
      </c>
      <c r="X51" s="12">
        <v>11</v>
      </c>
      <c r="Y51" s="12">
        <f t="shared" si="20"/>
        <v>0</v>
      </c>
      <c r="Z51" s="12">
        <f t="shared" si="3"/>
        <v>0</v>
      </c>
      <c r="AA51" s="50">
        <f t="shared" si="4"/>
        <v>0</v>
      </c>
      <c r="AB51" s="51">
        <f t="shared" si="5"/>
        <v>0</v>
      </c>
      <c r="AC51" s="8">
        <f t="shared" si="6"/>
        <v>0</v>
      </c>
      <c r="AD51" s="8">
        <f t="shared" si="7"/>
        <v>0</v>
      </c>
      <c r="AE51" s="52">
        <f t="shared" si="8"/>
        <v>0</v>
      </c>
      <c r="AF51" s="12">
        <v>11</v>
      </c>
      <c r="AG51" s="12">
        <f t="shared" si="27"/>
        <v>0</v>
      </c>
      <c r="AH51" s="50">
        <f t="shared" si="9"/>
        <v>0</v>
      </c>
      <c r="AI51" s="50">
        <f t="shared" si="10"/>
        <v>0</v>
      </c>
      <c r="AJ51" s="53">
        <f t="shared" si="28"/>
        <v>0</v>
      </c>
      <c r="AK51" s="54">
        <f t="shared" si="11"/>
        <v>0</v>
      </c>
      <c r="AL51" s="55">
        <f t="shared" si="12"/>
        <v>0</v>
      </c>
      <c r="AM51" s="53">
        <f t="shared" si="29"/>
        <v>0</v>
      </c>
      <c r="AN51" s="39">
        <f t="shared" si="30"/>
        <v>0</v>
      </c>
      <c r="AO51" s="54">
        <f t="shared" si="31"/>
        <v>0</v>
      </c>
      <c r="AP51" s="48">
        <f t="shared" si="13"/>
        <v>0</v>
      </c>
      <c r="AQ51" s="56">
        <f t="shared" si="14"/>
        <v>0</v>
      </c>
      <c r="AR51" s="48">
        <f t="shared" si="15"/>
        <v>0</v>
      </c>
      <c r="AS51" s="48">
        <f t="shared" si="32"/>
        <v>0</v>
      </c>
    </row>
    <row r="52" spans="1:45" s="8" customFormat="1" ht="13.8" x14ac:dyDescent="0.3">
      <c r="A52" s="29">
        <v>12</v>
      </c>
      <c r="B52" s="46"/>
      <c r="C52" s="46"/>
      <c r="D52" s="46"/>
      <c r="E52" s="46"/>
      <c r="F52" s="65"/>
      <c r="G52" s="66"/>
      <c r="H52" s="47">
        <f t="shared" si="0"/>
        <v>0</v>
      </c>
      <c r="I52" s="48">
        <f t="shared" si="1"/>
        <v>0</v>
      </c>
      <c r="J52" s="48">
        <f t="shared" si="2"/>
        <v>0</v>
      </c>
      <c r="K52" s="48">
        <f t="shared" si="33"/>
        <v>0</v>
      </c>
      <c r="L52" s="32"/>
      <c r="M52" s="41"/>
      <c r="N52" s="41"/>
      <c r="O52" s="41"/>
      <c r="P52" s="41"/>
      <c r="Q52" s="41"/>
      <c r="R52" s="41"/>
      <c r="S52" s="41"/>
      <c r="T52" s="42"/>
      <c r="U52" s="8">
        <f t="shared" si="18"/>
        <v>0</v>
      </c>
      <c r="W52" s="49">
        <f t="shared" si="19"/>
        <v>0</v>
      </c>
      <c r="X52" s="12">
        <v>12</v>
      </c>
      <c r="Y52" s="12">
        <f t="shared" si="20"/>
        <v>0</v>
      </c>
      <c r="Z52" s="12">
        <f t="shared" si="3"/>
        <v>0</v>
      </c>
      <c r="AA52" s="50">
        <f t="shared" si="4"/>
        <v>0</v>
      </c>
      <c r="AB52" s="51">
        <f t="shared" si="5"/>
        <v>0</v>
      </c>
      <c r="AC52" s="8">
        <f t="shared" si="6"/>
        <v>0</v>
      </c>
      <c r="AD52" s="8">
        <f t="shared" si="7"/>
        <v>0</v>
      </c>
      <c r="AE52" s="52">
        <f t="shared" si="8"/>
        <v>0</v>
      </c>
      <c r="AF52" s="12">
        <v>12</v>
      </c>
      <c r="AG52" s="12">
        <f t="shared" si="27"/>
        <v>0</v>
      </c>
      <c r="AH52" s="50">
        <f t="shared" si="9"/>
        <v>0</v>
      </c>
      <c r="AI52" s="50">
        <f t="shared" si="10"/>
        <v>0</v>
      </c>
      <c r="AJ52" s="53">
        <f t="shared" si="28"/>
        <v>0</v>
      </c>
      <c r="AK52" s="54">
        <f t="shared" si="11"/>
        <v>0</v>
      </c>
      <c r="AL52" s="55">
        <f t="shared" si="12"/>
        <v>0</v>
      </c>
      <c r="AM52" s="53">
        <f t="shared" si="29"/>
        <v>0</v>
      </c>
      <c r="AN52" s="39">
        <f t="shared" si="30"/>
        <v>0</v>
      </c>
      <c r="AO52" s="54">
        <f t="shared" si="31"/>
        <v>0</v>
      </c>
      <c r="AP52" s="48">
        <f t="shared" si="13"/>
        <v>0</v>
      </c>
      <c r="AQ52" s="56">
        <f t="shared" si="14"/>
        <v>0</v>
      </c>
      <c r="AR52" s="48">
        <f t="shared" si="15"/>
        <v>0</v>
      </c>
      <c r="AS52" s="48">
        <f t="shared" si="32"/>
        <v>0</v>
      </c>
    </row>
    <row r="53" spans="1:45" s="8" customFormat="1" ht="13.8" x14ac:dyDescent="0.3">
      <c r="A53" s="29">
        <v>13</v>
      </c>
      <c r="B53" s="46"/>
      <c r="C53" s="46"/>
      <c r="D53" s="46"/>
      <c r="E53" s="46"/>
      <c r="F53" s="65"/>
      <c r="G53" s="66"/>
      <c r="H53" s="47">
        <f t="shared" si="0"/>
        <v>0</v>
      </c>
      <c r="I53" s="48">
        <f t="shared" si="1"/>
        <v>0</v>
      </c>
      <c r="J53" s="48">
        <f t="shared" si="2"/>
        <v>0</v>
      </c>
      <c r="K53" s="48">
        <f t="shared" si="33"/>
        <v>0</v>
      </c>
      <c r="L53" s="32"/>
      <c r="M53" s="41"/>
      <c r="N53" s="41"/>
      <c r="O53" s="41"/>
      <c r="P53" s="41"/>
      <c r="Q53" s="41"/>
      <c r="R53" s="41"/>
      <c r="S53" s="41"/>
      <c r="T53" s="42"/>
      <c r="U53" s="8">
        <f t="shared" si="18"/>
        <v>0</v>
      </c>
      <c r="W53" s="49">
        <f t="shared" si="19"/>
        <v>0</v>
      </c>
      <c r="X53" s="12">
        <v>13</v>
      </c>
      <c r="Y53" s="12">
        <f t="shared" si="20"/>
        <v>0</v>
      </c>
      <c r="Z53" s="12">
        <f t="shared" si="3"/>
        <v>0</v>
      </c>
      <c r="AA53" s="50">
        <f t="shared" si="4"/>
        <v>0</v>
      </c>
      <c r="AB53" s="51">
        <f t="shared" si="5"/>
        <v>0</v>
      </c>
      <c r="AC53" s="8">
        <f t="shared" si="6"/>
        <v>0</v>
      </c>
      <c r="AD53" s="8">
        <f t="shared" si="7"/>
        <v>0</v>
      </c>
      <c r="AE53" s="52">
        <f t="shared" si="8"/>
        <v>0</v>
      </c>
      <c r="AF53" s="12">
        <v>13</v>
      </c>
      <c r="AG53" s="12">
        <f t="shared" si="27"/>
        <v>0</v>
      </c>
      <c r="AH53" s="50">
        <f t="shared" si="9"/>
        <v>0</v>
      </c>
      <c r="AI53" s="50">
        <f t="shared" si="10"/>
        <v>0</v>
      </c>
      <c r="AJ53" s="53">
        <f t="shared" si="28"/>
        <v>0</v>
      </c>
      <c r="AK53" s="54">
        <f t="shared" si="11"/>
        <v>0</v>
      </c>
      <c r="AL53" s="55">
        <f t="shared" si="12"/>
        <v>0</v>
      </c>
      <c r="AM53" s="53">
        <f t="shared" si="29"/>
        <v>0</v>
      </c>
      <c r="AN53" s="39">
        <f t="shared" si="30"/>
        <v>0</v>
      </c>
      <c r="AO53" s="54">
        <f t="shared" si="31"/>
        <v>0</v>
      </c>
      <c r="AP53" s="48">
        <f t="shared" si="13"/>
        <v>0</v>
      </c>
      <c r="AQ53" s="56">
        <f t="shared" si="14"/>
        <v>0</v>
      </c>
      <c r="AR53" s="48">
        <f t="shared" si="15"/>
        <v>0</v>
      </c>
      <c r="AS53" s="48">
        <f t="shared" si="32"/>
        <v>0</v>
      </c>
    </row>
    <row r="54" spans="1:45" s="8" customFormat="1" ht="13.8" x14ac:dyDescent="0.3">
      <c r="A54" s="29">
        <v>14</v>
      </c>
      <c r="B54" s="46"/>
      <c r="C54" s="46"/>
      <c r="D54" s="46"/>
      <c r="E54" s="46"/>
      <c r="F54" s="65"/>
      <c r="G54" s="66"/>
      <c r="H54" s="47">
        <f t="shared" si="0"/>
        <v>0</v>
      </c>
      <c r="I54" s="48">
        <f t="shared" si="1"/>
        <v>0</v>
      </c>
      <c r="J54" s="48">
        <f t="shared" si="2"/>
        <v>0</v>
      </c>
      <c r="K54" s="48">
        <f t="shared" si="33"/>
        <v>0</v>
      </c>
      <c r="L54" s="32"/>
      <c r="M54" s="41"/>
      <c r="N54" s="41"/>
      <c r="O54" s="41"/>
      <c r="P54" s="41"/>
      <c r="Q54" s="41"/>
      <c r="R54" s="41"/>
      <c r="S54" s="41"/>
      <c r="T54" s="42"/>
      <c r="U54" s="8">
        <f t="shared" si="18"/>
        <v>0</v>
      </c>
      <c r="W54" s="49">
        <f t="shared" si="19"/>
        <v>0</v>
      </c>
      <c r="X54" s="12">
        <v>14</v>
      </c>
      <c r="Y54" s="12">
        <f t="shared" si="20"/>
        <v>0</v>
      </c>
      <c r="Z54" s="12">
        <f t="shared" si="3"/>
        <v>0</v>
      </c>
      <c r="AA54" s="50">
        <f t="shared" si="4"/>
        <v>0</v>
      </c>
      <c r="AB54" s="51">
        <f t="shared" si="5"/>
        <v>0</v>
      </c>
      <c r="AC54" s="8">
        <f t="shared" si="6"/>
        <v>0</v>
      </c>
      <c r="AD54" s="8">
        <f t="shared" si="7"/>
        <v>0</v>
      </c>
      <c r="AE54" s="52">
        <f t="shared" si="8"/>
        <v>0</v>
      </c>
      <c r="AF54" s="12">
        <v>14</v>
      </c>
      <c r="AG54" s="12">
        <f t="shared" si="27"/>
        <v>0</v>
      </c>
      <c r="AH54" s="50">
        <f t="shared" si="9"/>
        <v>0</v>
      </c>
      <c r="AI54" s="50">
        <f t="shared" si="10"/>
        <v>0</v>
      </c>
      <c r="AJ54" s="53">
        <f t="shared" si="28"/>
        <v>0</v>
      </c>
      <c r="AK54" s="54">
        <f t="shared" si="11"/>
        <v>0</v>
      </c>
      <c r="AL54" s="55">
        <f t="shared" si="12"/>
        <v>0</v>
      </c>
      <c r="AM54" s="53">
        <f t="shared" si="29"/>
        <v>0</v>
      </c>
      <c r="AN54" s="39">
        <f t="shared" si="30"/>
        <v>0</v>
      </c>
      <c r="AO54" s="54">
        <f t="shared" si="31"/>
        <v>0</v>
      </c>
      <c r="AP54" s="48">
        <f t="shared" si="13"/>
        <v>0</v>
      </c>
      <c r="AQ54" s="56">
        <f t="shared" si="14"/>
        <v>0</v>
      </c>
      <c r="AR54" s="48">
        <f t="shared" si="15"/>
        <v>0</v>
      </c>
      <c r="AS54" s="48">
        <f t="shared" si="32"/>
        <v>0</v>
      </c>
    </row>
    <row r="55" spans="1:45" s="8" customFormat="1" ht="13.8" x14ac:dyDescent="0.3">
      <c r="A55" s="29">
        <v>15</v>
      </c>
      <c r="B55" s="46"/>
      <c r="C55" s="46"/>
      <c r="D55" s="46"/>
      <c r="E55" s="46"/>
      <c r="F55" s="65"/>
      <c r="G55" s="66"/>
      <c r="H55" s="47">
        <f t="shared" si="0"/>
        <v>0</v>
      </c>
      <c r="I55" s="48">
        <f t="shared" si="1"/>
        <v>0</v>
      </c>
      <c r="J55" s="48">
        <f t="shared" si="2"/>
        <v>0</v>
      </c>
      <c r="K55" s="48">
        <f t="shared" si="33"/>
        <v>0</v>
      </c>
      <c r="L55" s="32"/>
      <c r="M55" s="41"/>
      <c r="N55" s="41"/>
      <c r="O55" s="41"/>
      <c r="P55" s="41"/>
      <c r="Q55" s="41"/>
      <c r="R55" s="41"/>
      <c r="S55" s="41"/>
      <c r="T55" s="42"/>
      <c r="U55" s="8">
        <f t="shared" si="18"/>
        <v>0</v>
      </c>
      <c r="W55" s="49">
        <f t="shared" si="19"/>
        <v>0</v>
      </c>
      <c r="X55" s="12">
        <v>15</v>
      </c>
      <c r="Y55" s="12">
        <f t="shared" si="20"/>
        <v>0</v>
      </c>
      <c r="Z55" s="12">
        <f t="shared" si="3"/>
        <v>0</v>
      </c>
      <c r="AA55" s="50">
        <f t="shared" si="4"/>
        <v>0</v>
      </c>
      <c r="AB55" s="51">
        <f t="shared" si="5"/>
        <v>0</v>
      </c>
      <c r="AC55" s="8">
        <f t="shared" si="6"/>
        <v>0</v>
      </c>
      <c r="AD55" s="8">
        <f t="shared" si="7"/>
        <v>0</v>
      </c>
      <c r="AE55" s="52">
        <f t="shared" si="8"/>
        <v>0</v>
      </c>
      <c r="AF55" s="12">
        <v>15</v>
      </c>
      <c r="AG55" s="12">
        <f t="shared" si="27"/>
        <v>0</v>
      </c>
      <c r="AH55" s="50">
        <f t="shared" si="9"/>
        <v>0</v>
      </c>
      <c r="AI55" s="50">
        <f t="shared" si="10"/>
        <v>0</v>
      </c>
      <c r="AJ55" s="53">
        <f t="shared" si="28"/>
        <v>0</v>
      </c>
      <c r="AK55" s="54">
        <f t="shared" si="11"/>
        <v>0</v>
      </c>
      <c r="AL55" s="55">
        <f t="shared" si="12"/>
        <v>0</v>
      </c>
      <c r="AM55" s="53">
        <f t="shared" si="29"/>
        <v>0</v>
      </c>
      <c r="AN55" s="39">
        <f t="shared" si="30"/>
        <v>0</v>
      </c>
      <c r="AO55" s="54">
        <f t="shared" si="31"/>
        <v>0</v>
      </c>
      <c r="AP55" s="48">
        <f t="shared" si="13"/>
        <v>0</v>
      </c>
      <c r="AQ55" s="56">
        <f t="shared" si="14"/>
        <v>0</v>
      </c>
      <c r="AR55" s="48">
        <f t="shared" si="15"/>
        <v>0</v>
      </c>
      <c r="AS55" s="48">
        <f t="shared" si="32"/>
        <v>0</v>
      </c>
    </row>
    <row r="56" spans="1:45" s="8" customFormat="1" ht="13.8" x14ac:dyDescent="0.3">
      <c r="A56" s="29">
        <v>16</v>
      </c>
      <c r="B56" s="46"/>
      <c r="C56" s="46"/>
      <c r="D56" s="46"/>
      <c r="E56" s="46"/>
      <c r="F56" s="65"/>
      <c r="G56" s="66"/>
      <c r="H56" s="47">
        <f t="shared" si="0"/>
        <v>0</v>
      </c>
      <c r="I56" s="48">
        <f t="shared" si="1"/>
        <v>0</v>
      </c>
      <c r="J56" s="48">
        <f t="shared" si="2"/>
        <v>0</v>
      </c>
      <c r="K56" s="48">
        <f t="shared" si="33"/>
        <v>0</v>
      </c>
      <c r="L56" s="32"/>
      <c r="M56" s="41"/>
      <c r="N56" s="41"/>
      <c r="O56" s="41"/>
      <c r="P56" s="41"/>
      <c r="Q56" s="41"/>
      <c r="R56" s="41"/>
      <c r="S56" s="41"/>
      <c r="T56" s="42"/>
      <c r="U56" s="8">
        <f t="shared" si="18"/>
        <v>0</v>
      </c>
      <c r="W56" s="49">
        <f t="shared" si="19"/>
        <v>0</v>
      </c>
      <c r="X56" s="12">
        <v>16</v>
      </c>
      <c r="Y56" s="12">
        <f t="shared" si="20"/>
        <v>0</v>
      </c>
      <c r="Z56" s="12">
        <f t="shared" si="3"/>
        <v>0</v>
      </c>
      <c r="AA56" s="50">
        <f t="shared" si="4"/>
        <v>0</v>
      </c>
      <c r="AB56" s="51">
        <f t="shared" si="5"/>
        <v>0</v>
      </c>
      <c r="AC56" s="8">
        <f t="shared" si="6"/>
        <v>0</v>
      </c>
      <c r="AD56" s="8">
        <f t="shared" si="7"/>
        <v>0</v>
      </c>
      <c r="AE56" s="52">
        <f t="shared" si="8"/>
        <v>0</v>
      </c>
      <c r="AF56" s="12">
        <v>16</v>
      </c>
      <c r="AG56" s="12">
        <f t="shared" si="27"/>
        <v>0</v>
      </c>
      <c r="AH56" s="50">
        <f t="shared" si="9"/>
        <v>0</v>
      </c>
      <c r="AI56" s="50">
        <f t="shared" si="10"/>
        <v>0</v>
      </c>
      <c r="AJ56" s="53">
        <f t="shared" si="28"/>
        <v>0</v>
      </c>
      <c r="AK56" s="54">
        <f t="shared" si="11"/>
        <v>0</v>
      </c>
      <c r="AL56" s="55">
        <f t="shared" si="12"/>
        <v>0</v>
      </c>
      <c r="AM56" s="53">
        <f t="shared" si="29"/>
        <v>0</v>
      </c>
      <c r="AN56" s="39">
        <f t="shared" si="30"/>
        <v>0</v>
      </c>
      <c r="AO56" s="54">
        <f t="shared" si="31"/>
        <v>0</v>
      </c>
      <c r="AP56" s="48">
        <f t="shared" si="13"/>
        <v>0</v>
      </c>
      <c r="AQ56" s="56">
        <f t="shared" si="14"/>
        <v>0</v>
      </c>
      <c r="AR56" s="48">
        <f t="shared" si="15"/>
        <v>0</v>
      </c>
      <c r="AS56" s="48">
        <f t="shared" si="32"/>
        <v>0</v>
      </c>
    </row>
    <row r="57" spans="1:45" s="8" customFormat="1" ht="13.8" x14ac:dyDescent="0.3">
      <c r="A57" s="29">
        <v>17</v>
      </c>
      <c r="B57" s="46"/>
      <c r="C57" s="46"/>
      <c r="D57" s="46"/>
      <c r="E57" s="46"/>
      <c r="F57" s="65"/>
      <c r="G57" s="66"/>
      <c r="H57" s="47">
        <f t="shared" si="0"/>
        <v>0</v>
      </c>
      <c r="I57" s="48">
        <f t="shared" si="1"/>
        <v>0</v>
      </c>
      <c r="J57" s="48">
        <f t="shared" si="2"/>
        <v>0</v>
      </c>
      <c r="K57" s="48">
        <f t="shared" si="33"/>
        <v>0</v>
      </c>
      <c r="L57" s="32"/>
      <c r="M57" s="41"/>
      <c r="N57" s="41"/>
      <c r="O57" s="41"/>
      <c r="P57" s="41"/>
      <c r="Q57" s="41"/>
      <c r="R57" s="41"/>
      <c r="S57" s="41"/>
      <c r="T57" s="42"/>
      <c r="U57" s="8">
        <f t="shared" si="18"/>
        <v>0</v>
      </c>
      <c r="W57" s="49">
        <f t="shared" si="19"/>
        <v>0</v>
      </c>
      <c r="X57" s="12">
        <v>17</v>
      </c>
      <c r="Y57" s="12">
        <f t="shared" si="20"/>
        <v>0</v>
      </c>
      <c r="Z57" s="12">
        <f t="shared" si="3"/>
        <v>0</v>
      </c>
      <c r="AA57" s="50">
        <f t="shared" si="4"/>
        <v>0</v>
      </c>
      <c r="AB57" s="51">
        <f t="shared" si="5"/>
        <v>0</v>
      </c>
      <c r="AC57" s="8">
        <f t="shared" si="6"/>
        <v>0</v>
      </c>
      <c r="AD57" s="8">
        <f t="shared" si="7"/>
        <v>0</v>
      </c>
      <c r="AE57" s="52">
        <f t="shared" si="8"/>
        <v>0</v>
      </c>
      <c r="AF57" s="12">
        <v>17</v>
      </c>
      <c r="AG57" s="12">
        <f t="shared" si="27"/>
        <v>0</v>
      </c>
      <c r="AH57" s="50">
        <f t="shared" si="9"/>
        <v>0</v>
      </c>
      <c r="AI57" s="50">
        <f t="shared" si="10"/>
        <v>0</v>
      </c>
      <c r="AJ57" s="53">
        <f t="shared" si="28"/>
        <v>0</v>
      </c>
      <c r="AK57" s="54">
        <f t="shared" si="11"/>
        <v>0</v>
      </c>
      <c r="AL57" s="55">
        <f t="shared" si="12"/>
        <v>0</v>
      </c>
      <c r="AM57" s="53">
        <f t="shared" si="29"/>
        <v>0</v>
      </c>
      <c r="AN57" s="39">
        <f t="shared" si="30"/>
        <v>0</v>
      </c>
      <c r="AO57" s="54">
        <f t="shared" si="31"/>
        <v>0</v>
      </c>
      <c r="AP57" s="48">
        <f t="shared" si="13"/>
        <v>0</v>
      </c>
      <c r="AQ57" s="56">
        <f t="shared" si="14"/>
        <v>0</v>
      </c>
      <c r="AR57" s="48">
        <f t="shared" si="15"/>
        <v>0</v>
      </c>
      <c r="AS57" s="48">
        <f t="shared" si="32"/>
        <v>0</v>
      </c>
    </row>
    <row r="58" spans="1:45" s="8" customFormat="1" ht="13.8" x14ac:dyDescent="0.3">
      <c r="A58" s="29">
        <v>18</v>
      </c>
      <c r="B58" s="46"/>
      <c r="C58" s="46"/>
      <c r="D58" s="46"/>
      <c r="E58" s="46"/>
      <c r="F58" s="65"/>
      <c r="G58" s="66"/>
      <c r="H58" s="47">
        <f t="shared" si="0"/>
        <v>0</v>
      </c>
      <c r="I58" s="48">
        <f t="shared" si="1"/>
        <v>0</v>
      </c>
      <c r="J58" s="48">
        <f t="shared" si="2"/>
        <v>0</v>
      </c>
      <c r="K58" s="48">
        <f t="shared" si="33"/>
        <v>0</v>
      </c>
      <c r="L58" s="32"/>
      <c r="M58" s="41"/>
      <c r="N58" s="41"/>
      <c r="O58" s="41"/>
      <c r="P58" s="41"/>
      <c r="Q58" s="41"/>
      <c r="R58" s="41"/>
      <c r="S58" s="41"/>
      <c r="T58" s="42"/>
      <c r="U58" s="8">
        <f t="shared" si="18"/>
        <v>0</v>
      </c>
      <c r="W58" s="49">
        <f t="shared" si="19"/>
        <v>0</v>
      </c>
      <c r="X58" s="12">
        <v>18</v>
      </c>
      <c r="Y58" s="12">
        <f t="shared" si="20"/>
        <v>0</v>
      </c>
      <c r="Z58" s="12">
        <f t="shared" si="3"/>
        <v>0</v>
      </c>
      <c r="AA58" s="50">
        <f t="shared" si="4"/>
        <v>0</v>
      </c>
      <c r="AB58" s="51">
        <f t="shared" si="5"/>
        <v>0</v>
      </c>
      <c r="AC58" s="8">
        <f t="shared" si="6"/>
        <v>0</v>
      </c>
      <c r="AD58" s="8">
        <f t="shared" si="7"/>
        <v>0</v>
      </c>
      <c r="AE58" s="52">
        <f t="shared" si="8"/>
        <v>0</v>
      </c>
      <c r="AF58" s="12">
        <v>18</v>
      </c>
      <c r="AG58" s="12">
        <f t="shared" si="27"/>
        <v>0</v>
      </c>
      <c r="AH58" s="50">
        <f t="shared" si="9"/>
        <v>0</v>
      </c>
      <c r="AI58" s="50">
        <f t="shared" si="10"/>
        <v>0</v>
      </c>
      <c r="AJ58" s="53">
        <f t="shared" si="28"/>
        <v>0</v>
      </c>
      <c r="AK58" s="54">
        <f t="shared" si="11"/>
        <v>0</v>
      </c>
      <c r="AL58" s="55">
        <f t="shared" si="12"/>
        <v>0</v>
      </c>
      <c r="AM58" s="53">
        <f t="shared" si="29"/>
        <v>0</v>
      </c>
      <c r="AN58" s="39">
        <f t="shared" si="30"/>
        <v>0</v>
      </c>
      <c r="AO58" s="54">
        <f t="shared" si="31"/>
        <v>0</v>
      </c>
      <c r="AP58" s="48">
        <f t="shared" si="13"/>
        <v>0</v>
      </c>
      <c r="AQ58" s="56">
        <f t="shared" si="14"/>
        <v>0</v>
      </c>
      <c r="AR58" s="48">
        <f t="shared" si="15"/>
        <v>0</v>
      </c>
      <c r="AS58" s="48">
        <f t="shared" si="32"/>
        <v>0</v>
      </c>
    </row>
    <row r="59" spans="1:45" s="8" customFormat="1" ht="13.8" x14ac:dyDescent="0.3">
      <c r="A59" s="29">
        <v>19</v>
      </c>
      <c r="B59" s="46"/>
      <c r="C59" s="46"/>
      <c r="D59" s="46"/>
      <c r="E59" s="46"/>
      <c r="F59" s="65"/>
      <c r="G59" s="66"/>
      <c r="H59" s="47">
        <f t="shared" si="0"/>
        <v>0</v>
      </c>
      <c r="I59" s="48">
        <f t="shared" si="1"/>
        <v>0</v>
      </c>
      <c r="J59" s="48">
        <f t="shared" si="2"/>
        <v>0</v>
      </c>
      <c r="K59" s="48">
        <f t="shared" si="33"/>
        <v>0</v>
      </c>
      <c r="L59" s="32"/>
      <c r="M59" s="41"/>
      <c r="N59" s="41"/>
      <c r="O59" s="41"/>
      <c r="P59" s="41"/>
      <c r="Q59" s="41"/>
      <c r="R59" s="41"/>
      <c r="S59" s="41"/>
      <c r="T59" s="42"/>
      <c r="U59" s="8">
        <f t="shared" si="18"/>
        <v>0</v>
      </c>
      <c r="W59" s="49">
        <f t="shared" si="19"/>
        <v>0</v>
      </c>
      <c r="X59" s="12">
        <v>19</v>
      </c>
      <c r="Y59" s="12">
        <f t="shared" si="20"/>
        <v>0</v>
      </c>
      <c r="Z59" s="12">
        <f t="shared" si="3"/>
        <v>0</v>
      </c>
      <c r="AA59" s="50">
        <f t="shared" si="4"/>
        <v>0</v>
      </c>
      <c r="AB59" s="51">
        <f t="shared" si="5"/>
        <v>0</v>
      </c>
      <c r="AC59" s="8">
        <f t="shared" si="6"/>
        <v>0</v>
      </c>
      <c r="AD59" s="8">
        <f t="shared" si="7"/>
        <v>0</v>
      </c>
      <c r="AE59" s="52">
        <f t="shared" si="8"/>
        <v>0</v>
      </c>
      <c r="AF59" s="12">
        <v>19</v>
      </c>
      <c r="AG59" s="12">
        <f t="shared" si="27"/>
        <v>0</v>
      </c>
      <c r="AH59" s="50">
        <f t="shared" si="9"/>
        <v>0</v>
      </c>
      <c r="AI59" s="50">
        <f t="shared" si="10"/>
        <v>0</v>
      </c>
      <c r="AJ59" s="53">
        <f t="shared" si="28"/>
        <v>0</v>
      </c>
      <c r="AK59" s="54">
        <f t="shared" si="11"/>
        <v>0</v>
      </c>
      <c r="AL59" s="55">
        <f t="shared" si="12"/>
        <v>0</v>
      </c>
      <c r="AM59" s="53">
        <f t="shared" si="29"/>
        <v>0</v>
      </c>
      <c r="AN59" s="39">
        <f t="shared" si="30"/>
        <v>0</v>
      </c>
      <c r="AO59" s="54">
        <f t="shared" si="31"/>
        <v>0</v>
      </c>
      <c r="AP59" s="48">
        <f t="shared" si="13"/>
        <v>0</v>
      </c>
      <c r="AQ59" s="56">
        <f t="shared" si="14"/>
        <v>0</v>
      </c>
      <c r="AR59" s="48">
        <f t="shared" si="15"/>
        <v>0</v>
      </c>
      <c r="AS59" s="48">
        <f t="shared" si="32"/>
        <v>0</v>
      </c>
    </row>
    <row r="60" spans="1:45" s="8" customFormat="1" x14ac:dyDescent="0.35">
      <c r="A60" s="26"/>
      <c r="C60" s="22" t="s">
        <v>46</v>
      </c>
      <c r="D60" s="57">
        <v>-100000</v>
      </c>
      <c r="E60" s="18" t="s">
        <v>35</v>
      </c>
      <c r="F60" s="58" t="s">
        <v>63</v>
      </c>
      <c r="G60" s="59">
        <f>AL61+AM61</f>
        <v>693.33333333333337</v>
      </c>
      <c r="H60" s="26" t="s">
        <v>53</v>
      </c>
      <c r="I60" s="33" t="s">
        <v>64</v>
      </c>
      <c r="J60" s="60">
        <f>(G60/G62)^0.5</f>
        <v>4.1633319989322661</v>
      </c>
      <c r="K60" s="60" t="s">
        <v>23</v>
      </c>
      <c r="L60" s="32"/>
      <c r="M60" s="41"/>
      <c r="N60" s="41"/>
      <c r="O60" s="41"/>
      <c r="P60" s="41"/>
      <c r="Q60" s="41"/>
      <c r="R60" s="41"/>
      <c r="S60" s="41"/>
      <c r="T60" s="42"/>
      <c r="W60" s="12" t="s">
        <v>18</v>
      </c>
      <c r="Y60" s="12" t="s">
        <v>18</v>
      </c>
      <c r="Z60" s="12" t="s">
        <v>19</v>
      </c>
      <c r="AA60" s="12" t="s">
        <v>61</v>
      </c>
      <c r="AB60" s="12" t="s">
        <v>20</v>
      </c>
      <c r="AC60" s="12" t="s">
        <v>21</v>
      </c>
      <c r="AD60" s="12" t="s">
        <v>62</v>
      </c>
      <c r="AE60" s="12" t="s">
        <v>22</v>
      </c>
      <c r="AG60" s="12" t="s">
        <v>18</v>
      </c>
      <c r="AH60" s="12" t="s">
        <v>19</v>
      </c>
      <c r="AI60" s="12" t="s">
        <v>61</v>
      </c>
      <c r="AJ60" s="12" t="s">
        <v>20</v>
      </c>
      <c r="AK60" s="12" t="s">
        <v>21</v>
      </c>
      <c r="AL60" s="12" t="s">
        <v>62</v>
      </c>
      <c r="AM60" s="12" t="s">
        <v>22</v>
      </c>
      <c r="AP60" s="12"/>
      <c r="AR60" s="56"/>
      <c r="AS60" s="12"/>
    </row>
    <row r="61" spans="1:45" s="8" customFormat="1" ht="15" x14ac:dyDescent="0.35">
      <c r="A61" s="26"/>
      <c r="C61" s="22" t="s">
        <v>47</v>
      </c>
      <c r="D61" s="57">
        <v>100000</v>
      </c>
      <c r="E61" s="18" t="s">
        <v>35</v>
      </c>
      <c r="F61" s="58" t="s">
        <v>65</v>
      </c>
      <c r="G61" s="59">
        <f>AI61+AJ61</f>
        <v>703.33333333333337</v>
      </c>
      <c r="H61" s="26" t="s">
        <v>53</v>
      </c>
      <c r="I61" s="61" t="s">
        <v>66</v>
      </c>
      <c r="J61" s="60">
        <f>(G61/G62)^0.5</f>
        <v>4.1932485418030421</v>
      </c>
      <c r="K61" s="34" t="s">
        <v>23</v>
      </c>
      <c r="L61" s="32"/>
      <c r="M61" s="41"/>
      <c r="N61" s="41"/>
      <c r="O61" s="41"/>
      <c r="P61" s="41"/>
      <c r="Q61" s="41"/>
      <c r="R61" s="41"/>
      <c r="S61" s="41"/>
      <c r="T61" s="42"/>
      <c r="U61" s="8">
        <f>SUM(U41:U59)</f>
        <v>40</v>
      </c>
      <c r="W61" s="53">
        <f t="shared" ref="W61" si="34">SUM(W41:W59)</f>
        <v>40</v>
      </c>
      <c r="Y61" s="53">
        <f t="shared" ref="Y61:AE61" si="35">SUM(Y41:Y59)</f>
        <v>40</v>
      </c>
      <c r="Z61" s="53">
        <f t="shared" si="35"/>
        <v>300</v>
      </c>
      <c r="AA61" s="53">
        <f t="shared" si="35"/>
        <v>2900</v>
      </c>
      <c r="AB61" s="53">
        <f t="shared" si="35"/>
        <v>53.333333333333336</v>
      </c>
      <c r="AC61" s="53">
        <f t="shared" si="35"/>
        <v>300</v>
      </c>
      <c r="AD61" s="53">
        <f t="shared" si="35"/>
        <v>2900</v>
      </c>
      <c r="AE61" s="53">
        <f t="shared" si="35"/>
        <v>43.333333333333336</v>
      </c>
      <c r="AG61" s="56">
        <f t="shared" ref="AG61:AM61" si="36">SUM(AG41:AG59)</f>
        <v>40</v>
      </c>
      <c r="AH61" s="56">
        <f t="shared" si="36"/>
        <v>0</v>
      </c>
      <c r="AI61" s="56">
        <f t="shared" si="36"/>
        <v>650</v>
      </c>
      <c r="AJ61" s="56">
        <f t="shared" si="36"/>
        <v>53.333333333333336</v>
      </c>
      <c r="AK61" s="56">
        <f t="shared" si="36"/>
        <v>0</v>
      </c>
      <c r="AL61" s="56">
        <f t="shared" si="36"/>
        <v>650</v>
      </c>
      <c r="AM61" s="56">
        <f t="shared" si="36"/>
        <v>43.333333333333336</v>
      </c>
      <c r="AO61" s="56"/>
      <c r="AP61" s="56">
        <f>SUM(AP41:AP59)</f>
        <v>0</v>
      </c>
      <c r="AQ61" s="56">
        <f>SUM(AQ41:AQ59)</f>
        <v>-9.0949470177292824E-13</v>
      </c>
      <c r="AR61" s="56">
        <f>SUM(AR41:AR59)</f>
        <v>100000</v>
      </c>
      <c r="AS61" s="56"/>
    </row>
    <row r="62" spans="1:45" s="8" customFormat="1" ht="13.8" x14ac:dyDescent="0.3">
      <c r="A62" s="26"/>
      <c r="C62" s="11" t="s">
        <v>36</v>
      </c>
      <c r="D62" s="62">
        <v>100000</v>
      </c>
      <c r="E62" s="8" t="s">
        <v>37</v>
      </c>
      <c r="F62" s="58" t="s">
        <v>28</v>
      </c>
      <c r="G62" s="59">
        <f>Y61</f>
        <v>40</v>
      </c>
      <c r="H62" s="26" t="s">
        <v>54</v>
      </c>
      <c r="I62" s="22" t="s">
        <v>52</v>
      </c>
      <c r="J62" s="63">
        <f>G60+G61</f>
        <v>1396.6666666666667</v>
      </c>
      <c r="K62" s="26" t="s">
        <v>53</v>
      </c>
      <c r="L62" s="32"/>
      <c r="M62" s="41"/>
      <c r="N62" s="41"/>
      <c r="O62" s="41"/>
      <c r="P62" s="41"/>
      <c r="Q62" s="41"/>
      <c r="R62" s="41"/>
      <c r="S62" s="41"/>
      <c r="T62" s="42"/>
      <c r="W62" s="12">
        <f>W61/U61</f>
        <v>1</v>
      </c>
    </row>
    <row r="63" spans="1:45" s="8" customFormat="1" ht="13.8" x14ac:dyDescent="0.3">
      <c r="A63" s="97"/>
      <c r="B63" s="99"/>
      <c r="C63" s="100"/>
      <c r="D63" s="97"/>
      <c r="E63" s="97"/>
      <c r="F63" s="97"/>
      <c r="G63" s="100"/>
      <c r="H63" s="97"/>
      <c r="I63" s="97"/>
      <c r="J63" s="97"/>
      <c r="K63" s="97"/>
      <c r="L63" s="64"/>
      <c r="M63" s="41"/>
      <c r="N63" s="41"/>
      <c r="O63" s="41"/>
      <c r="P63" s="41"/>
      <c r="Q63" s="41"/>
      <c r="R63" s="41"/>
      <c r="S63" s="41"/>
      <c r="T63" s="42"/>
      <c r="W63" s="12"/>
    </row>
    <row r="64" spans="1:45" s="8" customFormat="1" ht="13.8" x14ac:dyDescent="0.3">
      <c r="A64" s="97"/>
      <c r="B64" s="101"/>
      <c r="C64" s="100"/>
      <c r="D64" s="102"/>
      <c r="E64" s="102"/>
      <c r="F64" s="103" t="s">
        <v>90</v>
      </c>
      <c r="G64" s="100"/>
      <c r="H64" s="102"/>
      <c r="I64" s="102"/>
      <c r="J64" s="102"/>
      <c r="K64" s="97"/>
      <c r="L64" s="64"/>
      <c r="M64" s="41"/>
      <c r="N64" s="41"/>
      <c r="O64" s="41"/>
      <c r="P64" s="41"/>
      <c r="Q64" s="41"/>
      <c r="R64" s="41"/>
      <c r="S64" s="41"/>
      <c r="T64" s="42"/>
      <c r="W64" s="12"/>
    </row>
    <row r="65" spans="1:20" s="8" customFormat="1" ht="13.8" x14ac:dyDescent="0.3">
      <c r="A65" s="97"/>
      <c r="B65" s="102"/>
      <c r="C65" s="102"/>
      <c r="D65" s="102"/>
      <c r="E65" s="102"/>
      <c r="F65" s="113" t="s">
        <v>103</v>
      </c>
      <c r="G65" s="102"/>
      <c r="H65" s="102"/>
      <c r="I65" s="102"/>
      <c r="J65" s="102"/>
      <c r="K65" s="97"/>
      <c r="L65" s="64"/>
      <c r="M65" s="41"/>
      <c r="N65" s="41"/>
      <c r="O65" s="41"/>
      <c r="P65" s="41"/>
      <c r="Q65" s="41"/>
      <c r="R65" s="41"/>
      <c r="S65" s="41"/>
      <c r="T65" s="42"/>
    </row>
  </sheetData>
  <mergeCells count="2">
    <mergeCell ref="D16:E16"/>
    <mergeCell ref="G39:G40"/>
  </mergeCells>
  <dataValidations disablePrompts="1" count="1">
    <dataValidation type="list" allowBlank="1" showInputMessage="1" showErrorMessage="1" sqref="D16">
      <formula1>$AR$20:$AR$38</formula1>
    </dataValidation>
  </dataValidations>
  <hyperlinks>
    <hyperlink ref="F65" r:id="rId1"/>
  </hyperlinks>
  <pageMargins left="0.47244094488188981" right="0.23622047244094491" top="0.31496062992125984" bottom="0.98425196850393704" header="0.43307086614173229" footer="0.59055118110236227"/>
  <pageSetup scale="94" orientation="portrait" horizontalDpi="300" r:id="rId2"/>
  <headerFooter alignWithMargins="0"/>
  <rowBreaks count="1" manualBreakCount="1">
    <brk id="7" max="10"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Cross Section</vt:lpstr>
      <vt:lpstr>'Cross Section'!Print_Area</vt:lpstr>
      <vt:lpstr>'READ ME'!Print_Area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2012-03-20T12:30:25Z</cp:lastPrinted>
  <dcterms:created xsi:type="dcterms:W3CDTF">2010-01-26T17:29:04Z</dcterms:created>
  <dcterms:modified xsi:type="dcterms:W3CDTF">2016-03-02T16:08:02Z</dcterms:modified>
  <cp:category>Engineering Spreadsheets</cp:category>
</cp:coreProperties>
</file>