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0" i="31" l="1"/>
  <c r="C35" i="31" s="1"/>
  <c r="C40" i="31" s="1"/>
  <c r="C45" i="31"/>
  <c r="C33" i="31"/>
  <c r="C44" i="31"/>
  <c r="C43" i="31"/>
  <c r="C29" i="31"/>
  <c r="C28" i="31"/>
  <c r="C38" i="31"/>
  <c r="C39" i="31"/>
  <c r="C34" i="31"/>
  <c r="B12" i="31" l="1"/>
  <c r="C12" i="36"/>
  <c r="F11" i="31" l="1"/>
  <c r="L10" i="31"/>
  <c r="F10" i="31"/>
  <c r="J9" i="31"/>
  <c r="F9" i="31"/>
  <c r="J8" i="31"/>
  <c r="F8" i="31"/>
  <c r="X7" i="31"/>
  <c r="X6" i="31"/>
  <c r="X5" i="31"/>
  <c r="X4" i="31"/>
  <c r="X3" i="31"/>
  <c r="X2" i="31"/>
  <c r="X1" i="31"/>
  <c r="J10" i="31" l="1"/>
  <c r="G1" i="31"/>
</calcChain>
</file>

<file path=xl/sharedStrings.xml><?xml version="1.0" encoding="utf-8"?>
<sst xmlns="http://schemas.openxmlformats.org/spreadsheetml/2006/main" count="110" uniqueCount="72">
  <si>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</si>
  <si>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</si>
  <si>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</si>
  <si>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</si>
  <si>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</si>
  <si>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</si>
  <si>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</si>
  <si>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</si>
  <si>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</si>
  <si>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</si>
  <si>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</si>
  <si>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</si>
  <si>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</si>
  <si>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</si>
  <si>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</si>
  <si>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</si>
  <si>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</si>
  <si>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</si>
  <si>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</si>
  <si>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</si>
  <si>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</si>
  <si>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</si>
  <si>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</si>
  <si>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</si>
  <si>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</si>
  <si>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</si>
  <si>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</si>
  <si>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</si>
  <si>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</si>
  <si>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</si>
  <si>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</si>
  <si>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</si>
  <si>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</si>
  <si>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</si>
  <si>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</si>
  <si>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</si>
  <si>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</si>
  <si>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</si>
  <si>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</si>
  <si>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</si>
  <si>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</si>
  <si>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</si>
  <si>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</si>
  <si>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</si>
  <si>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</si>
  <si>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</si>
  <si>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</si>
  <si>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</si>
  <si>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</si>
  <si>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</si>
  <si>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AA-SM-002-017</t>
  </si>
  <si>
    <t>TORSION - REGULAR SECTIONS - THIN WALLED  ELLIPTICAL SECTION</t>
  </si>
  <si>
    <t>(NASA TM X-73306, 1975)</t>
  </si>
  <si>
    <t>(Note that the reference the section torsion constant is denoted as 'K', in this spreadsheet the more traditional 'J' is used)</t>
  </si>
  <si>
    <t>T =</t>
  </si>
  <si>
    <t>inlb</t>
  </si>
  <si>
    <t>L =</t>
  </si>
  <si>
    <t>in</t>
  </si>
  <si>
    <t>a =</t>
  </si>
  <si>
    <t>G =</t>
  </si>
  <si>
    <t>psi</t>
  </si>
  <si>
    <t>b =</t>
  </si>
  <si>
    <t>t =</t>
  </si>
  <si>
    <t>J =</t>
  </si>
  <si>
    <t>in⁴</t>
  </si>
  <si>
    <t>θ =</t>
  </si>
  <si>
    <t>Radians</t>
  </si>
  <si>
    <r>
      <t>f</t>
    </r>
    <r>
      <rPr>
        <vertAlign val="subscript"/>
        <sz val="10"/>
        <rFont val="Calibri"/>
        <family val="2"/>
        <scheme val="minor"/>
      </rPr>
      <t>S</t>
    </r>
    <r>
      <rPr>
        <sz val="10"/>
        <rFont val="Calibri"/>
        <family val="2"/>
        <scheme val="minor"/>
      </rPr>
      <t xml:space="preserve"> =</t>
    </r>
  </si>
  <si>
    <t>Section Torsion Constant</t>
  </si>
  <si>
    <t>Maximum Angular Deflection</t>
  </si>
  <si>
    <t>Maximum Shear Stress</t>
  </si>
  <si>
    <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</si>
</sst>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Fill="1" applyAlignment="1" applyProtection="1">
      <alignment horizontal="right" vertical="center"/>
      <protection locked="0"/>
    </xf>
    <xf numFmtId="1" fontId="24" fillId="0" borderId="0" xfId="0" applyNumberFormat="1" applyFont="1" applyFill="1" applyAlignment="1" applyProtection="1">
      <alignment horizontal="righ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Fill="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0" fontId="3" fillId="0" borderId="0" xfId="0" applyFont="1" applyFill="1" applyProtection="1">
      <protection locked="0"/>
    </xf>
    <xf numFmtId="2"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0" fontId="10" fillId="0" borderId="0" xfId="0" applyFont="1" applyAlignment="1" applyProtection="1">
      <protection locked="0"/>
    </xf>
    <xf numFmtId="164" fontId="3" fillId="0" borderId="0" xfId="0" applyNumberFormat="1" applyFont="1"/>
    <xf numFmtId="168" fontId="3" fillId="0" borderId="0" xfId="0" applyNumberFormat="1" applyFont="1" applyProtection="1">
      <protection locked="0"/>
    </xf>
    <xf numFmtId="1" fontId="3" fillId="0" borderId="0" xfId="0" applyNumberFormat="1" applyFont="1" applyFill="1" applyAlignment="1" applyProtection="1">
      <alignment vertical="center"/>
      <protection locked="0"/>
    </xf>
    <xf numFmtId="1" fontId="3" fillId="0" borderId="0" xfId="0" applyNumberFormat="1" applyFont="1" applyFill="1" applyAlignment="1" applyProtection="1">
      <alignment horizontal="right"/>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459170</xdr:colOff>
      <xdr:row>15</xdr:row>
      <xdr:rowOff>145767</xdr:rowOff>
    </xdr:from>
    <xdr:to>
      <xdr:col>3</xdr:col>
      <xdr:colOff>542536</xdr:colOff>
      <xdr:row>25</xdr:row>
      <xdr:rowOff>45972</xdr:rowOff>
    </xdr:to>
    <xdr:grpSp>
      <xdr:nvGrpSpPr>
        <xdr:cNvPr id="7" name="Group 6">
          <a:extLst>
            <a:ext uri="{FF2B5EF4-FFF2-40B4-BE49-F238E27FC236}">
              <a16:creationId xmlns:a16="http://schemas.microsoft.com/office/drawing/2014/main" id="{91B02FE8-AE5C-496C-87C9-E44ECA613601}"/>
            </a:ext>
          </a:extLst>
        </xdr:cNvPr>
        <xdr:cNvGrpSpPr/>
      </xdr:nvGrpSpPr>
      <xdr:grpSpPr>
        <a:xfrm>
          <a:off x="459170" y="2663680"/>
          <a:ext cx="1955236" cy="1565009"/>
          <a:chOff x="224924" y="22132253"/>
          <a:chExt cx="1213375" cy="964727"/>
        </a:xfrm>
      </xdr:grpSpPr>
      <xdr:sp macro="" textlink="">
        <xdr:nvSpPr>
          <xdr:cNvPr id="8" name="Oval 7">
            <a:extLst>
              <a:ext uri="{FF2B5EF4-FFF2-40B4-BE49-F238E27FC236}">
                <a16:creationId xmlns:a16="http://schemas.microsoft.com/office/drawing/2014/main" id="{8F78CF42-F0E4-4FBB-8AAD-7523AD7FD02F}"/>
              </a:ext>
            </a:extLst>
          </xdr:cNvPr>
          <xdr:cNvSpPr/>
        </xdr:nvSpPr>
        <xdr:spPr>
          <a:xfrm>
            <a:off x="425545" y="22478708"/>
            <a:ext cx="756943" cy="373188"/>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9" name="TextBox 8">
            <a:extLst>
              <a:ext uri="{FF2B5EF4-FFF2-40B4-BE49-F238E27FC236}">
                <a16:creationId xmlns:a16="http://schemas.microsoft.com/office/drawing/2014/main" id="{671FC197-40D9-4095-BD9D-CA838DF94126}"/>
              </a:ext>
            </a:extLst>
          </xdr:cNvPr>
          <xdr:cNvSpPr txBox="1"/>
        </xdr:nvSpPr>
        <xdr:spPr>
          <a:xfrm>
            <a:off x="493113" y="22295318"/>
            <a:ext cx="216798" cy="171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2a</a:t>
            </a:r>
          </a:p>
        </xdr:txBody>
      </xdr:sp>
      <xdr:cxnSp macro="">
        <xdr:nvCxnSpPr>
          <xdr:cNvPr id="10" name="Straight Connector 9">
            <a:extLst>
              <a:ext uri="{FF2B5EF4-FFF2-40B4-BE49-F238E27FC236}">
                <a16:creationId xmlns:a16="http://schemas.microsoft.com/office/drawing/2014/main" id="{20B6EEE9-5D85-4069-B7A3-8868C5E92DC2}"/>
              </a:ext>
            </a:extLst>
          </xdr:cNvPr>
          <xdr:cNvCxnSpPr>
            <a:stCxn id="8" idx="2"/>
          </xdr:cNvCxnSpPr>
        </xdr:nvCxnSpPr>
        <xdr:spPr>
          <a:xfrm flipH="1" flipV="1">
            <a:off x="422158" y="22344732"/>
            <a:ext cx="3387" cy="3205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957BABB7-4D91-420A-8952-8ADD2590FEB0}"/>
              </a:ext>
            </a:extLst>
          </xdr:cNvPr>
          <xdr:cNvCxnSpPr/>
        </xdr:nvCxnSpPr>
        <xdr:spPr>
          <a:xfrm>
            <a:off x="426858" y="22419008"/>
            <a:ext cx="370662"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413C5937-7BE5-408C-AB74-8CE86A76BB64}"/>
              </a:ext>
            </a:extLst>
          </xdr:cNvPr>
          <xdr:cNvCxnSpPr>
            <a:stCxn id="8" idx="4"/>
          </xdr:cNvCxnSpPr>
        </xdr:nvCxnSpPr>
        <xdr:spPr>
          <a:xfrm flipH="1">
            <a:off x="299914" y="22851897"/>
            <a:ext cx="50371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B9AA8126-E484-40F0-9AAD-A8EF9266301F}"/>
              </a:ext>
            </a:extLst>
          </xdr:cNvPr>
          <xdr:cNvCxnSpPr/>
        </xdr:nvCxnSpPr>
        <xdr:spPr>
          <a:xfrm>
            <a:off x="323421" y="22458969"/>
            <a:ext cx="0" cy="2057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96E87670-452E-48BE-88A5-DCD338659AC9}"/>
              </a:ext>
            </a:extLst>
          </xdr:cNvPr>
          <xdr:cNvCxnSpPr/>
        </xdr:nvCxnSpPr>
        <xdr:spPr>
          <a:xfrm flipV="1">
            <a:off x="328124" y="22856447"/>
            <a:ext cx="0" cy="240533"/>
          </a:xfrm>
          <a:prstGeom prst="straightConnector1">
            <a:avLst/>
          </a:prstGeom>
          <a:ln>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6ABFBFAC-6299-4E75-8853-D2661B1119D7}"/>
              </a:ext>
            </a:extLst>
          </xdr:cNvPr>
          <xdr:cNvSpPr txBox="1"/>
        </xdr:nvSpPr>
        <xdr:spPr>
          <a:xfrm>
            <a:off x="224924" y="22685658"/>
            <a:ext cx="217569" cy="17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2b</a:t>
            </a:r>
          </a:p>
        </xdr:txBody>
      </xdr:sp>
      <xdr:sp macro="" textlink="">
        <xdr:nvSpPr>
          <xdr:cNvPr id="16" name="Oval 15">
            <a:extLst>
              <a:ext uri="{FF2B5EF4-FFF2-40B4-BE49-F238E27FC236}">
                <a16:creationId xmlns:a16="http://schemas.microsoft.com/office/drawing/2014/main" id="{9CB3B053-D11D-4D34-BEEE-EEE53F40993E}"/>
              </a:ext>
            </a:extLst>
          </xdr:cNvPr>
          <xdr:cNvSpPr/>
        </xdr:nvSpPr>
        <xdr:spPr>
          <a:xfrm>
            <a:off x="444559" y="22495302"/>
            <a:ext cx="718917" cy="339999"/>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nvGrpSpPr>
          <xdr:cNvPr id="17" name="Group 31">
            <a:extLst>
              <a:ext uri="{FF2B5EF4-FFF2-40B4-BE49-F238E27FC236}">
                <a16:creationId xmlns:a16="http://schemas.microsoft.com/office/drawing/2014/main" id="{18BF37D6-92B9-4600-84B1-A31FF866B8A7}"/>
              </a:ext>
            </a:extLst>
          </xdr:cNvPr>
          <xdr:cNvGrpSpPr/>
        </xdr:nvGrpSpPr>
        <xdr:grpSpPr>
          <a:xfrm>
            <a:off x="295212" y="22132253"/>
            <a:ext cx="1143087" cy="923115"/>
            <a:chOff x="4679159" y="11279828"/>
            <a:chExt cx="1361129" cy="1132435"/>
          </a:xfrm>
        </xdr:grpSpPr>
        <xdr:grpSp>
          <xdr:nvGrpSpPr>
            <xdr:cNvPr id="18" name="Group 26">
              <a:extLst>
                <a:ext uri="{FF2B5EF4-FFF2-40B4-BE49-F238E27FC236}">
                  <a16:creationId xmlns:a16="http://schemas.microsoft.com/office/drawing/2014/main" id="{F371A535-5044-4A39-AF1F-1FBDF42F6393}"/>
                </a:ext>
              </a:extLst>
            </xdr:cNvPr>
            <xdr:cNvGrpSpPr/>
          </xdr:nvGrpSpPr>
          <xdr:grpSpPr>
            <a:xfrm>
              <a:off x="4679159" y="11447857"/>
              <a:ext cx="1202531" cy="964406"/>
              <a:chOff x="4679159" y="11447857"/>
              <a:chExt cx="1202531" cy="964406"/>
            </a:xfrm>
          </xdr:grpSpPr>
          <xdr:cxnSp macro="">
            <xdr:nvCxnSpPr>
              <xdr:cNvPr id="21" name="Straight Connector 20">
                <a:extLst>
                  <a:ext uri="{FF2B5EF4-FFF2-40B4-BE49-F238E27FC236}">
                    <a16:creationId xmlns:a16="http://schemas.microsoft.com/office/drawing/2014/main" id="{255A1863-474B-4016-8B04-FAD902AF2182}"/>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1ACFFB07-FE5D-4FA2-BBEF-811547E292BE}"/>
                  </a:ext>
                </a:extLst>
              </xdr:cNvPr>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021D33D0-F22F-4D0B-BA05-CA281288773B}"/>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9" name="TextBox 18">
              <a:extLst>
                <a:ext uri="{FF2B5EF4-FFF2-40B4-BE49-F238E27FC236}">
                  <a16:creationId xmlns:a16="http://schemas.microsoft.com/office/drawing/2014/main" id="{97687511-195C-4DEE-B585-9A0B932998A3}"/>
                </a:ext>
              </a:extLst>
            </xdr:cNvPr>
            <xdr:cNvSpPr txBox="1"/>
          </xdr:nvSpPr>
          <xdr:spPr>
            <a:xfrm>
              <a:off x="5197038" y="11279828"/>
              <a:ext cx="183246" cy="190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0" name="TextBox 19">
              <a:extLst>
                <a:ext uri="{FF2B5EF4-FFF2-40B4-BE49-F238E27FC236}">
                  <a16:creationId xmlns:a16="http://schemas.microsoft.com/office/drawing/2014/main" id="{7C7DBEC1-3465-4DFC-9E48-357E85534D64}"/>
                </a:ext>
              </a:extLst>
            </xdr:cNvPr>
            <xdr:cNvSpPr txBox="1"/>
          </xdr:nvSpPr>
          <xdr:spPr>
            <a:xfrm>
              <a:off x="5854048" y="11829570"/>
              <a:ext cx="186240" cy="190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sp macro="" textlink="">
          <xdr:nvSpPr>
            <xdr:cNvPr id="26" name="TextBox 25">
              <a:extLst>
                <a:ext uri="{FF2B5EF4-FFF2-40B4-BE49-F238E27FC236}">
                  <a16:creationId xmlns:a16="http://schemas.microsoft.com/office/drawing/2014/main" id="{93EF2DCC-894B-45AC-81FC-B10B97AA14C7}"/>
                </a:ext>
              </a:extLst>
            </xdr:cNvPr>
            <xdr:cNvSpPr txBox="1"/>
          </xdr:nvSpPr>
          <xdr:spPr>
            <a:xfrm>
              <a:off x="5468980" y="12191429"/>
              <a:ext cx="168708" cy="194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t</a:t>
              </a:r>
            </a:p>
          </xdr:txBody>
        </xdr:sp>
      </xdr:grpSp>
    </xdr:grpSp>
    <xdr:clientData/>
  </xdr:twoCellAnchor>
  <xdr:twoCellAnchor>
    <xdr:from>
      <xdr:col>2</xdr:col>
      <xdr:colOff>337704</xdr:colOff>
      <xdr:row>21</xdr:row>
      <xdr:rowOff>99580</xdr:rowOff>
    </xdr:from>
    <xdr:to>
      <xdr:col>2</xdr:col>
      <xdr:colOff>398318</xdr:colOff>
      <xdr:row>22</xdr:row>
      <xdr:rowOff>90920</xdr:rowOff>
    </xdr:to>
    <xdr:cxnSp macro="">
      <xdr:nvCxnSpPr>
        <xdr:cNvPr id="24" name="Straight Arrow Connector 23">
          <a:extLst>
            <a:ext uri="{FF2B5EF4-FFF2-40B4-BE49-F238E27FC236}">
              <a16:creationId xmlns:a16="http://schemas.microsoft.com/office/drawing/2014/main" id="{928910E2-797B-4FB5-AD2F-C425BD7CCE23}"/>
            </a:ext>
          </a:extLst>
        </xdr:cNvPr>
        <xdr:cNvCxnSpPr/>
      </xdr:nvCxnSpPr>
      <xdr:spPr bwMode="auto">
        <a:xfrm>
          <a:off x="1567295" y="3515591"/>
          <a:ext cx="60614" cy="15153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lientData/>
  </xdr:twoCellAnchor>
  <xdr:twoCellAnchor>
    <xdr:from>
      <xdr:col>2</xdr:col>
      <xdr:colOff>406975</xdr:colOff>
      <xdr:row>22</xdr:row>
      <xdr:rowOff>125554</xdr:rowOff>
    </xdr:from>
    <xdr:to>
      <xdr:col>2</xdr:col>
      <xdr:colOff>467589</xdr:colOff>
      <xdr:row>23</xdr:row>
      <xdr:rowOff>116895</xdr:rowOff>
    </xdr:to>
    <xdr:cxnSp macro="">
      <xdr:nvCxnSpPr>
        <xdr:cNvPr id="25" name="Straight Arrow Connector 24">
          <a:extLst>
            <a:ext uri="{FF2B5EF4-FFF2-40B4-BE49-F238E27FC236}">
              <a16:creationId xmlns:a16="http://schemas.microsoft.com/office/drawing/2014/main" id="{D3C87E2B-0FD3-4EE7-8F3E-994A210FADD4}"/>
            </a:ext>
          </a:extLst>
        </xdr:cNvPr>
        <xdr:cNvCxnSpPr/>
      </xdr:nvCxnSpPr>
      <xdr:spPr bwMode="auto">
        <a:xfrm rot="10800000">
          <a:off x="1636566" y="3701759"/>
          <a:ext cx="60614" cy="151534"/>
        </a:xfrm>
        <a:prstGeom prst="straightConnector1">
          <a:avLst/>
        </a:prstGeom>
        <a:solidFill>
          <a:srgbClr val="FFFFFF"/>
        </a:solidFill>
        <a:ln w="9525" cap="flat" cmpd="sng" algn="ctr">
          <a:solidFill>
            <a:srgbClr val="000000"/>
          </a:solidFill>
          <a:prstDash val="solid"/>
          <a:round/>
          <a:headEnd type="none" w="sm" len="sm"/>
          <a:tailEnd type="arrow" w="sm" len="sm"/>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07" t="s">
        <v>36</v>
      </c>
      <c r="C16" s="107"/>
      <c r="D16" s="107"/>
      <c r="E16" s="107"/>
      <c r="F16" s="107"/>
      <c r="G16" s="107"/>
      <c r="H16" s="107"/>
      <c r="I16" s="107"/>
      <c r="J16" s="107"/>
      <c r="M16" s="65"/>
      <c r="N16" s="65"/>
      <c r="O16" s="65"/>
      <c r="P16" s="65"/>
      <c r="Q16" s="65"/>
      <c r="R16" s="66"/>
      <c r="S16" s="66"/>
      <c r="T16" s="62"/>
      <c r="U16" s="62"/>
      <c r="V16" s="62"/>
      <c r="W16" s="62"/>
      <c r="X16" s="62"/>
      <c r="Y16" s="62"/>
    </row>
    <row r="17" spans="1:25" s="5" customFormat="1" ht="12.75" x14ac:dyDescent="0.2">
      <c r="B17" s="107"/>
      <c r="C17" s="107"/>
      <c r="D17" s="107"/>
      <c r="E17" s="107"/>
      <c r="F17" s="107"/>
      <c r="G17" s="107"/>
      <c r="H17" s="107"/>
      <c r="I17" s="107"/>
      <c r="J17" s="107"/>
      <c r="M17" s="65"/>
      <c r="N17" s="65"/>
      <c r="O17" s="65"/>
      <c r="P17" s="65"/>
      <c r="Q17" s="65"/>
      <c r="R17" s="66"/>
      <c r="S17" s="66"/>
      <c r="T17" s="62"/>
      <c r="U17" s="62"/>
      <c r="V17" s="62"/>
      <c r="W17" s="62"/>
      <c r="X17" s="62"/>
      <c r="Y17" s="62"/>
    </row>
    <row r="18" spans="1:25" s="5" customFormat="1" ht="12.75" x14ac:dyDescent="0.2">
      <c r="B18" s="107"/>
      <c r="C18" s="107"/>
      <c r="D18" s="107"/>
      <c r="E18" s="107"/>
      <c r="F18" s="107"/>
      <c r="G18" s="107"/>
      <c r="H18" s="107"/>
      <c r="I18" s="107"/>
      <c r="J18" s="107"/>
      <c r="M18" s="65"/>
      <c r="N18" s="65"/>
      <c r="O18" s="65"/>
      <c r="P18" s="65"/>
      <c r="Q18" s="65"/>
      <c r="R18" s="66"/>
      <c r="S18" s="66"/>
      <c r="T18" s="62"/>
      <c r="U18" s="62"/>
      <c r="V18" s="62"/>
      <c r="W18" s="62"/>
      <c r="X18" s="62"/>
      <c r="Y18" s="62"/>
    </row>
    <row r="19" spans="1:25" s="5" customFormat="1" ht="12.75" x14ac:dyDescent="0.2">
      <c r="B19" s="107"/>
      <c r="C19" s="107"/>
      <c r="D19" s="107"/>
      <c r="E19" s="107"/>
      <c r="F19" s="107"/>
      <c r="G19" s="107"/>
      <c r="H19" s="107"/>
      <c r="I19" s="107"/>
      <c r="J19" s="107"/>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07" t="s">
        <v>37</v>
      </c>
      <c r="C22" s="107"/>
      <c r="D22" s="107"/>
      <c r="E22" s="107"/>
      <c r="F22" s="107"/>
      <c r="G22" s="107"/>
      <c r="H22" s="107"/>
      <c r="I22" s="107"/>
      <c r="J22" s="107"/>
      <c r="K22" s="23"/>
      <c r="M22" s="65"/>
      <c r="N22" s="65"/>
      <c r="O22" s="65"/>
      <c r="P22" s="65"/>
      <c r="Q22" s="65"/>
      <c r="R22" s="66"/>
      <c r="S22" s="66"/>
      <c r="T22" s="62"/>
      <c r="U22" s="62"/>
      <c r="V22" s="62"/>
      <c r="W22" s="62"/>
      <c r="X22" s="62"/>
      <c r="Y22" s="62"/>
    </row>
    <row r="23" spans="1:25" s="5" customFormat="1" ht="12.75" x14ac:dyDescent="0.2">
      <c r="A23" s="23"/>
      <c r="B23" s="107"/>
      <c r="C23" s="107"/>
      <c r="D23" s="107"/>
      <c r="E23" s="107"/>
      <c r="F23" s="107"/>
      <c r="G23" s="107"/>
      <c r="H23" s="107"/>
      <c r="I23" s="107"/>
      <c r="J23" s="107"/>
      <c r="K23" s="23"/>
      <c r="M23" s="65"/>
      <c r="N23" s="65"/>
      <c r="O23" s="65"/>
      <c r="P23" s="65"/>
      <c r="Q23" s="65"/>
      <c r="R23" s="66"/>
      <c r="S23" s="69"/>
      <c r="T23" s="62"/>
      <c r="U23" s="62"/>
      <c r="V23" s="62"/>
      <c r="W23" s="62"/>
      <c r="X23" s="62"/>
      <c r="Y23" s="62"/>
    </row>
    <row r="24" spans="1:25" s="5" customFormat="1" ht="12.75" x14ac:dyDescent="0.2">
      <c r="A24" s="23"/>
      <c r="B24" s="107"/>
      <c r="C24" s="107"/>
      <c r="D24" s="107"/>
      <c r="E24" s="107"/>
      <c r="F24" s="107"/>
      <c r="G24" s="107"/>
      <c r="H24" s="107"/>
      <c r="I24" s="107"/>
      <c r="J24" s="107"/>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88"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07" t="s">
        <v>38</v>
      </c>
      <c r="C26" s="107"/>
      <c r="D26" s="107"/>
      <c r="E26" s="107"/>
      <c r="F26" s="107"/>
      <c r="G26" s="107"/>
      <c r="H26" s="107"/>
      <c r="I26" s="107"/>
      <c r="J26" s="107"/>
      <c r="K26" s="23"/>
      <c r="M26" s="65"/>
      <c r="N26" s="65"/>
      <c r="O26" s="65"/>
      <c r="P26" s="65"/>
      <c r="Q26" s="65"/>
      <c r="R26" s="66"/>
      <c r="S26" s="66"/>
      <c r="T26" s="62"/>
      <c r="U26" s="62"/>
      <c r="V26" s="62"/>
      <c r="W26" s="62"/>
      <c r="X26" s="62"/>
      <c r="Y26" s="62"/>
    </row>
    <row r="27" spans="1:25" s="5" customFormat="1" ht="12.75" x14ac:dyDescent="0.2">
      <c r="A27" s="23"/>
      <c r="B27" s="107"/>
      <c r="C27" s="107"/>
      <c r="D27" s="107"/>
      <c r="E27" s="107"/>
      <c r="F27" s="107"/>
      <c r="G27" s="107"/>
      <c r="H27" s="107"/>
      <c r="I27" s="107"/>
      <c r="J27" s="107"/>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07" t="s">
        <v>39</v>
      </c>
      <c r="C29" s="107"/>
      <c r="D29" s="107"/>
      <c r="E29" s="107"/>
      <c r="F29" s="107"/>
      <c r="G29" s="107"/>
      <c r="H29" s="107"/>
      <c r="I29" s="107"/>
      <c r="J29" s="107"/>
      <c r="K29" s="23"/>
      <c r="M29" s="65"/>
      <c r="N29" s="65"/>
      <c r="O29" s="65"/>
      <c r="P29" s="65"/>
      <c r="Q29" s="65"/>
      <c r="R29" s="66"/>
      <c r="S29" s="66"/>
      <c r="T29" s="62"/>
      <c r="U29" s="62"/>
      <c r="V29" s="62"/>
      <c r="W29" s="62"/>
      <c r="X29" s="62"/>
      <c r="Y29" s="62"/>
    </row>
    <row r="30" spans="1:25" s="5" customFormat="1" ht="12.75" x14ac:dyDescent="0.2">
      <c r="A30" s="23"/>
      <c r="B30" s="107"/>
      <c r="C30" s="107"/>
      <c r="D30" s="107"/>
      <c r="E30" s="107"/>
      <c r="F30" s="107"/>
      <c r="G30" s="107"/>
      <c r="H30" s="107"/>
      <c r="I30" s="107"/>
      <c r="J30" s="107"/>
      <c r="K30" s="23"/>
      <c r="M30" s="65"/>
      <c r="N30" s="65"/>
      <c r="O30" s="65"/>
      <c r="P30" s="65"/>
      <c r="Q30" s="65"/>
      <c r="R30" s="66"/>
      <c r="S30" s="66"/>
      <c r="T30" s="62"/>
      <c r="U30" s="62"/>
      <c r="V30" s="62"/>
      <c r="W30" s="62"/>
      <c r="X30" s="62"/>
      <c r="Y30" s="62"/>
    </row>
    <row r="31" spans="1:25" s="5" customFormat="1" ht="12.75" customHeight="1" x14ac:dyDescent="0.2">
      <c r="A31" s="23"/>
      <c r="B31" s="107"/>
      <c r="C31" s="107"/>
      <c r="D31" s="107"/>
      <c r="E31" s="107"/>
      <c r="F31" s="107"/>
      <c r="G31" s="107"/>
      <c r="H31" s="107"/>
      <c r="I31" s="107"/>
      <c r="J31" s="107"/>
      <c r="K31" s="23"/>
      <c r="M31" s="65"/>
      <c r="N31" s="65"/>
      <c r="O31" s="65"/>
      <c r="P31" s="65"/>
      <c r="Q31" s="65"/>
      <c r="R31" s="66"/>
      <c r="S31" s="66"/>
      <c r="T31" s="62"/>
      <c r="U31" s="62"/>
      <c r="V31" s="62"/>
      <c r="W31" s="62"/>
      <c r="X31" s="62"/>
      <c r="Y31" s="62"/>
    </row>
    <row r="32" spans="1:25" s="5" customFormat="1" ht="12.75" x14ac:dyDescent="0.2">
      <c r="A32" s="23"/>
      <c r="B32" s="107"/>
      <c r="C32" s="107"/>
      <c r="D32" s="107"/>
      <c r="E32" s="107"/>
      <c r="F32" s="107"/>
      <c r="G32" s="107"/>
      <c r="H32" s="107"/>
      <c r="I32" s="107"/>
      <c r="J32" s="107"/>
      <c r="K32" s="23"/>
      <c r="M32" s="65"/>
      <c r="N32" s="65"/>
      <c r="O32" s="65"/>
      <c r="P32" s="65"/>
      <c r="Q32" s="65"/>
      <c r="R32" s="66"/>
      <c r="S32" s="66"/>
      <c r="T32" s="62"/>
      <c r="U32" s="62"/>
      <c r="V32" s="62"/>
      <c r="W32" s="62"/>
      <c r="X32" s="62"/>
      <c r="Y32" s="62"/>
    </row>
    <row r="33" spans="1:25" s="5" customFormat="1" ht="12.75" customHeight="1" x14ac:dyDescent="0.2">
      <c r="A33" s="23"/>
      <c r="B33" s="107"/>
      <c r="C33" s="107"/>
      <c r="D33" s="107"/>
      <c r="E33" s="107"/>
      <c r="F33" s="107"/>
      <c r="G33" s="107"/>
      <c r="H33" s="107"/>
      <c r="I33" s="107"/>
      <c r="J33" s="107"/>
      <c r="K33" s="23"/>
      <c r="M33" s="65"/>
      <c r="N33" s="65"/>
      <c r="O33" s="65"/>
      <c r="P33" s="65"/>
      <c r="Q33" s="65"/>
      <c r="R33" s="66"/>
      <c r="S33" s="66"/>
      <c r="T33" s="62"/>
      <c r="U33" s="62"/>
      <c r="V33" s="62"/>
      <c r="W33" s="62"/>
      <c r="X33" s="62"/>
      <c r="Y33" s="62"/>
    </row>
    <row r="34" spans="1:25" s="5" customFormat="1" ht="12.75" x14ac:dyDescent="0.2">
      <c r="A34" s="23"/>
      <c r="B34" s="71"/>
      <c r="C34" s="71"/>
      <c r="D34" s="109" t="s">
        <v>31</v>
      </c>
      <c r="E34" s="109"/>
      <c r="F34" s="109"/>
      <c r="G34" s="109"/>
      <c r="H34" s="109"/>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07" t="s">
        <v>40</v>
      </c>
      <c r="C38" s="107"/>
      <c r="D38" s="107"/>
      <c r="E38" s="107"/>
      <c r="F38" s="107"/>
      <c r="G38" s="107"/>
      <c r="H38" s="107"/>
      <c r="I38" s="107"/>
      <c r="J38" s="107"/>
      <c r="K38" s="23"/>
      <c r="M38" s="65"/>
      <c r="N38" s="65"/>
      <c r="O38" s="65"/>
      <c r="P38" s="65"/>
      <c r="Q38" s="65"/>
      <c r="R38" s="66"/>
      <c r="S38" s="66"/>
      <c r="T38" s="62"/>
      <c r="U38" s="62"/>
      <c r="V38" s="62"/>
      <c r="W38" s="62"/>
      <c r="X38" s="62"/>
      <c r="Y38" s="62"/>
    </row>
    <row r="39" spans="1:25" s="5" customFormat="1" ht="12.75" x14ac:dyDescent="0.2">
      <c r="A39" s="23"/>
      <c r="B39" s="107"/>
      <c r="C39" s="107"/>
      <c r="D39" s="107"/>
      <c r="E39" s="107"/>
      <c r="F39" s="107"/>
      <c r="G39" s="107"/>
      <c r="H39" s="107"/>
      <c r="I39" s="107"/>
      <c r="J39" s="107"/>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07" t="s">
        <v>41</v>
      </c>
      <c r="C41" s="107"/>
      <c r="D41" s="107"/>
      <c r="E41" s="107"/>
      <c r="F41" s="107"/>
      <c r="G41" s="107"/>
      <c r="H41" s="107"/>
      <c r="I41" s="107"/>
      <c r="J41" s="107"/>
      <c r="K41" s="23"/>
      <c r="M41" s="65"/>
      <c r="N41" s="65"/>
      <c r="O41" s="65"/>
      <c r="P41" s="65"/>
      <c r="Q41" s="65"/>
      <c r="R41" s="66"/>
      <c r="S41" s="66"/>
      <c r="T41" s="62"/>
      <c r="U41" s="62"/>
      <c r="V41" s="62"/>
      <c r="W41" s="62"/>
      <c r="X41" s="62"/>
      <c r="Y41" s="62"/>
    </row>
    <row r="42" spans="1:25" s="5" customFormat="1" ht="12.75" x14ac:dyDescent="0.2">
      <c r="A42" s="23"/>
      <c r="B42" s="107"/>
      <c r="C42" s="107"/>
      <c r="D42" s="107"/>
      <c r="E42" s="107"/>
      <c r="F42" s="107"/>
      <c r="G42" s="107"/>
      <c r="H42" s="107"/>
      <c r="I42" s="107"/>
      <c r="J42" s="107"/>
      <c r="K42" s="23"/>
      <c r="M42" s="65"/>
      <c r="N42" s="65"/>
      <c r="O42" s="65"/>
      <c r="P42" s="65"/>
      <c r="Q42" s="65"/>
      <c r="R42" s="66"/>
      <c r="S42" s="66"/>
      <c r="T42" s="62"/>
      <c r="U42" s="62"/>
      <c r="V42" s="62"/>
      <c r="W42" s="62"/>
      <c r="X42" s="62"/>
      <c r="Y42" s="62"/>
    </row>
    <row r="43" spans="1:25" s="5" customFormat="1" ht="12.75" x14ac:dyDescent="0.2">
      <c r="A43" s="23"/>
      <c r="B43" s="107"/>
      <c r="C43" s="107"/>
      <c r="D43" s="107"/>
      <c r="E43" s="107"/>
      <c r="F43" s="107"/>
      <c r="G43" s="107"/>
      <c r="H43" s="107"/>
      <c r="I43" s="107"/>
      <c r="J43" s="107"/>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07" t="s">
        <v>35</v>
      </c>
      <c r="C45" s="107"/>
      <c r="D45" s="107"/>
      <c r="E45" s="107"/>
      <c r="F45" s="107"/>
      <c r="G45" s="107"/>
      <c r="H45" s="107"/>
      <c r="I45" s="107"/>
      <c r="J45" s="107"/>
      <c r="K45" s="23"/>
      <c r="M45" s="65"/>
      <c r="N45" s="65"/>
      <c r="O45" s="65"/>
      <c r="P45" s="65"/>
      <c r="Q45" s="65"/>
      <c r="R45" s="66"/>
      <c r="S45" s="66"/>
      <c r="T45" s="62"/>
      <c r="U45" s="62"/>
      <c r="V45" s="62"/>
      <c r="W45" s="62"/>
      <c r="X45" s="62"/>
      <c r="Y45" s="62"/>
    </row>
    <row r="46" spans="1:25" s="5" customFormat="1" ht="12.75" x14ac:dyDescent="0.2">
      <c r="A46" s="23"/>
      <c r="B46" s="107"/>
      <c r="C46" s="107"/>
      <c r="D46" s="107"/>
      <c r="E46" s="107"/>
      <c r="F46" s="107"/>
      <c r="G46" s="107"/>
      <c r="H46" s="107"/>
      <c r="I46" s="107"/>
      <c r="J46" s="107"/>
      <c r="K46" s="23"/>
      <c r="M46" s="65"/>
      <c r="N46" s="65"/>
      <c r="O46" s="65"/>
      <c r="P46" s="65"/>
      <c r="Q46" s="65"/>
      <c r="R46" s="66"/>
      <c r="S46" s="66"/>
      <c r="T46" s="62"/>
      <c r="U46" s="62"/>
      <c r="V46" s="62"/>
      <c r="W46" s="62"/>
      <c r="X46" s="62"/>
      <c r="Y46" s="62"/>
    </row>
    <row r="47" spans="1:25" s="5" customFormat="1" ht="12.75" x14ac:dyDescent="0.2">
      <c r="A47" s="23"/>
      <c r="B47" s="107"/>
      <c r="C47" s="107"/>
      <c r="D47" s="107"/>
      <c r="E47" s="107"/>
      <c r="F47" s="107"/>
      <c r="G47" s="107"/>
      <c r="H47" s="107"/>
      <c r="I47" s="107"/>
      <c r="J47" s="107"/>
      <c r="K47" s="23"/>
      <c r="M47" s="65"/>
      <c r="N47" s="65"/>
      <c r="O47" s="65"/>
      <c r="P47" s="65"/>
      <c r="Q47" s="65"/>
      <c r="R47" s="66"/>
      <c r="S47" s="66"/>
      <c r="T47" s="62"/>
      <c r="U47" s="62"/>
      <c r="V47" s="62"/>
      <c r="W47" s="62"/>
      <c r="X47" s="62"/>
      <c r="Y47" s="62"/>
    </row>
    <row r="48" spans="1:25" s="5" customFormat="1" ht="12.75" customHeight="1" x14ac:dyDescent="0.2">
      <c r="A48" s="23"/>
      <c r="B48" s="107"/>
      <c r="C48" s="107"/>
      <c r="D48" s="107"/>
      <c r="E48" s="107"/>
      <c r="F48" s="107"/>
      <c r="G48" s="107"/>
      <c r="H48" s="107"/>
      <c r="I48" s="107"/>
      <c r="J48" s="107"/>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88"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08" t="s">
        <v>44</v>
      </c>
      <c r="C54" s="108"/>
      <c r="D54" s="108"/>
      <c r="E54" s="108"/>
      <c r="F54" s="108"/>
      <c r="G54" s="108"/>
      <c r="H54" s="108"/>
      <c r="I54" s="108"/>
      <c r="J54" s="108"/>
      <c r="K54" s="23"/>
      <c r="M54" s="65"/>
      <c r="N54" s="65"/>
      <c r="O54" s="65"/>
      <c r="P54" s="65"/>
      <c r="Q54" s="65"/>
      <c r="R54" s="66"/>
      <c r="S54" s="66"/>
      <c r="T54" s="62"/>
      <c r="U54" s="62"/>
      <c r="V54" s="62"/>
      <c r="W54" s="62"/>
      <c r="X54" s="62"/>
      <c r="Y54" s="62"/>
    </row>
    <row r="55" spans="1:25" s="5" customFormat="1" ht="12.75" x14ac:dyDescent="0.2">
      <c r="A55" s="23"/>
      <c r="B55" s="108"/>
      <c r="C55" s="108"/>
      <c r="D55" s="108"/>
      <c r="E55" s="108"/>
      <c r="F55" s="108"/>
      <c r="G55" s="108"/>
      <c r="H55" s="108"/>
      <c r="I55" s="108"/>
      <c r="J55" s="108"/>
      <c r="K55" s="23"/>
      <c r="M55" s="65"/>
      <c r="N55" s="65"/>
      <c r="O55" s="65"/>
      <c r="P55" s="65"/>
      <c r="Q55" s="65"/>
      <c r="R55" s="66"/>
      <c r="S55" s="66"/>
      <c r="T55" s="62"/>
      <c r="U55" s="62"/>
      <c r="V55" s="62"/>
      <c r="W55" s="62"/>
      <c r="X55" s="62"/>
      <c r="Y55" s="62"/>
    </row>
    <row r="56" spans="1:25" s="5" customFormat="1" ht="12.75" x14ac:dyDescent="0.2">
      <c r="A56" s="23"/>
      <c r="B56" s="108"/>
      <c r="C56" s="108"/>
      <c r="D56" s="108"/>
      <c r="E56" s="108"/>
      <c r="F56" s="108"/>
      <c r="G56" s="108"/>
      <c r="H56" s="108"/>
      <c r="I56" s="108"/>
      <c r="J56" s="108"/>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89"/>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88"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115" zoomScaleNormal="100" zoomScaleSheetLayoutView="115" workbookViewId="0">
      <selection activeCell="F53" sqref="F5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AA-SM-002-017</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THIN WALLED  ELLIPTICAL SECTION</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10" t="s">
        <v>52</v>
      </c>
      <c r="C13" s="110"/>
      <c r="D13" s="110"/>
      <c r="E13" s="28"/>
      <c r="F13" s="28"/>
      <c r="G13" s="28"/>
      <c r="H13" s="28"/>
      <c r="I13" s="28"/>
      <c r="J13" s="28"/>
      <c r="L13" s="29"/>
      <c r="M13" s="27"/>
      <c r="N13" s="27"/>
      <c r="O13" s="27"/>
      <c r="P13" s="27"/>
      <c r="Q13" s="27"/>
      <c r="R13" s="27"/>
      <c r="S13" s="27"/>
      <c r="T13" s="27"/>
    </row>
    <row r="14" spans="1:35" s="26" customFormat="1" ht="12.75" x14ac:dyDescent="0.2">
      <c r="A14" s="111"/>
      <c r="B14" s="112" t="s">
        <v>53</v>
      </c>
      <c r="C14" s="112"/>
      <c r="D14" s="112"/>
      <c r="E14" s="112"/>
      <c r="F14" s="112"/>
      <c r="G14" s="112"/>
      <c r="H14" s="112"/>
      <c r="I14" s="112"/>
      <c r="J14" s="112"/>
      <c r="K14" s="75"/>
      <c r="M14" s="27"/>
      <c r="N14" s="27"/>
      <c r="O14" s="27"/>
      <c r="P14" s="27"/>
      <c r="Q14" s="27"/>
      <c r="R14" s="27"/>
      <c r="S14" s="27"/>
      <c r="T14" s="27"/>
    </row>
    <row r="15" spans="1:35" s="26" customFormat="1" ht="12.75" x14ac:dyDescent="0.2">
      <c r="A15" s="111"/>
      <c r="B15" s="112"/>
      <c r="C15" s="112"/>
      <c r="D15" s="112"/>
      <c r="E15" s="112"/>
      <c r="F15" s="112"/>
      <c r="G15" s="112"/>
      <c r="H15" s="112"/>
      <c r="I15" s="112"/>
      <c r="J15" s="11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0"/>
      <c r="C16" s="95"/>
      <c r="D16" s="26"/>
      <c r="E16" s="26"/>
      <c r="F16" s="26"/>
      <c r="G16" s="77"/>
      <c r="H16" s="92"/>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3"/>
      <c r="B17" s="113"/>
      <c r="C17" s="113"/>
      <c r="D17" s="113"/>
      <c r="E17" s="113"/>
      <c r="F17" s="113"/>
      <c r="G17" s="113"/>
      <c r="H17" s="113"/>
      <c r="I17" s="113"/>
      <c r="J17" s="113"/>
      <c r="K17" s="113"/>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3"/>
      <c r="B18" s="113"/>
      <c r="E18" s="114" t="s">
        <v>54</v>
      </c>
      <c r="F18" s="115">
        <v>10000</v>
      </c>
      <c r="G18" s="116" t="s">
        <v>55</v>
      </c>
      <c r="I18" s="113"/>
      <c r="J18" s="113"/>
      <c r="K18" s="113"/>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3"/>
      <c r="B19" s="113"/>
      <c r="E19" s="114" t="s">
        <v>58</v>
      </c>
      <c r="F19" s="120">
        <v>1</v>
      </c>
      <c r="G19" s="116" t="s">
        <v>57</v>
      </c>
      <c r="I19" s="114"/>
      <c r="J19" s="114"/>
      <c r="K19" s="113"/>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3"/>
      <c r="B20" s="113"/>
      <c r="E20" s="114" t="s">
        <v>61</v>
      </c>
      <c r="F20" s="120">
        <v>0.5</v>
      </c>
      <c r="G20" s="116" t="s">
        <v>57</v>
      </c>
      <c r="H20" s="123"/>
      <c r="I20" s="119"/>
      <c r="J20" s="119"/>
      <c r="K20" s="113"/>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13"/>
      <c r="B21" s="113"/>
      <c r="E21" s="117" t="s">
        <v>62</v>
      </c>
      <c r="F21" s="124">
        <v>0.04</v>
      </c>
      <c r="G21" s="125" t="s">
        <v>57</v>
      </c>
      <c r="H21" s="113"/>
      <c r="I21" s="123"/>
      <c r="J21" s="123"/>
      <c r="K21" s="113"/>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13"/>
      <c r="B22" s="113"/>
      <c r="E22" s="117" t="s">
        <v>56</v>
      </c>
      <c r="F22" s="118">
        <v>6</v>
      </c>
      <c r="G22" s="119" t="s">
        <v>57</v>
      </c>
      <c r="J22" s="113"/>
      <c r="K22" s="113"/>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13"/>
      <c r="B23" s="113"/>
      <c r="E23" s="117" t="s">
        <v>59</v>
      </c>
      <c r="F23" s="121">
        <v>3900000</v>
      </c>
      <c r="G23" s="122" t="s">
        <v>60</v>
      </c>
      <c r="I23" s="113"/>
      <c r="J23" s="114"/>
      <c r="K23" s="123"/>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13"/>
      <c r="B24" s="113"/>
      <c r="I24" s="114"/>
      <c r="J24" s="114"/>
      <c r="K24" s="113"/>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26"/>
      <c r="B25" s="126"/>
      <c r="I25" s="114"/>
      <c r="J25" s="113"/>
      <c r="K25" s="113"/>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26"/>
      <c r="B26" s="126"/>
      <c r="I26" s="113"/>
      <c r="J26" s="113"/>
      <c r="K26" s="113"/>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13"/>
      <c r="I27" s="113"/>
      <c r="J27" s="113"/>
      <c r="K27" s="113"/>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13"/>
      <c r="B28" s="91" t="s">
        <v>71</v>
      </c>
      <c r="C28" s="28" t="str">
        <f ca="1">[1]!xlv(C30)</f>
        <v>π × (a + b - t) × (1 + 0.27 × ((a - b)² / (a + b)²))</v>
      </c>
      <c r="I28" s="113"/>
      <c r="J28" s="113"/>
      <c r="K28" s="113"/>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13"/>
      <c r="B29" s="91" t="s">
        <v>71</v>
      </c>
      <c r="C29" s="28" t="str">
        <f>[1]!xln(C30)</f>
        <v>π × (1 + 0.5 - 0.04) × (1 + 0.27 × ((1 - 0.5)² / (1 + 0.5)²))</v>
      </c>
      <c r="J29" s="113"/>
      <c r="K29" s="113"/>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13"/>
      <c r="B30" s="91" t="s">
        <v>71</v>
      </c>
      <c r="C30" s="127">
        <f>PI()*(F19+F20-F21)*(1+0.27*((F19-F20)^2/(F19+F20)^2))</f>
        <v>4.7243270324683309</v>
      </c>
      <c r="D30" s="28" t="s">
        <v>57</v>
      </c>
      <c r="J30" s="113"/>
      <c r="K30" s="113"/>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13"/>
      <c r="I31" s="113"/>
      <c r="J31" s="113"/>
      <c r="K31" s="113"/>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13"/>
      <c r="B32" s="28" t="s">
        <v>68</v>
      </c>
      <c r="I32" s="113"/>
      <c r="J32" s="113"/>
      <c r="K32" s="113"/>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13"/>
      <c r="B33" s="117" t="s">
        <v>63</v>
      </c>
      <c r="C33" s="28" t="str">
        <f ca="1">[1]!xlv(C35)</f>
        <v>(4 × π² × t × ((a - 0.5 × t)² × (b - 0.5 × t)²)) / C</v>
      </c>
      <c r="I33" s="113"/>
      <c r="J33" s="113"/>
      <c r="K33" s="113"/>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9"/>
      <c r="B34" s="117" t="s">
        <v>63</v>
      </c>
      <c r="C34" s="28" t="str">
        <f>[1]!xln(C35)</f>
        <v>(4 × π² × 0.04 × ((1 - 0.5 × 0.04)² × (0.5 - 0.5 × 0.04)²)) / 4.72</v>
      </c>
      <c r="I34" s="113"/>
      <c r="J34" s="113"/>
      <c r="K34" s="113"/>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9"/>
      <c r="B35" s="117" t="s">
        <v>63</v>
      </c>
      <c r="C35" s="127">
        <f>(4*PI()^2*F21*((F19-0.5*F21)^2*(F20-0.5*F21)^2))/C30</f>
        <v>7.3962980042086415E-2</v>
      </c>
      <c r="D35" s="125" t="s">
        <v>64</v>
      </c>
      <c r="I35" s="113"/>
      <c r="J35" s="113"/>
      <c r="K35" s="113"/>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9"/>
      <c r="I36" s="113"/>
      <c r="J36" s="113"/>
      <c r="K36" s="113"/>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28" t="s">
        <v>69</v>
      </c>
      <c r="I37" s="113"/>
      <c r="J37" s="113"/>
      <c r="K37" s="113"/>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117" t="s">
        <v>65</v>
      </c>
      <c r="C38" s="28" t="str">
        <f ca="1">[1]!xlv(C40)</f>
        <v>(T × L) / (J × G)</v>
      </c>
      <c r="H38" s="94"/>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117" t="s">
        <v>65</v>
      </c>
      <c r="C39" s="28" t="str">
        <f>[1]!xln(C40)</f>
        <v>(10000 × 6) / (0.074 × 3900000)</v>
      </c>
      <c r="F39" s="114"/>
      <c r="H39" s="94"/>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117" t="s">
        <v>65</v>
      </c>
      <c r="C40" s="128">
        <f>(F18*F22)/(C35*F23)</f>
        <v>0.20800426613234391</v>
      </c>
      <c r="D40" s="28" t="s">
        <v>66</v>
      </c>
      <c r="H40" s="94"/>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F41" s="114"/>
      <c r="H41" s="94"/>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28" t="s">
        <v>70</v>
      </c>
      <c r="E42" s="129"/>
      <c r="F42" s="82"/>
      <c r="H42" s="94"/>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4.25" x14ac:dyDescent="0.2">
      <c r="A43" s="79"/>
      <c r="B43" s="117" t="s">
        <v>67</v>
      </c>
      <c r="C43" s="28" t="str">
        <f ca="1">[1]!xlv(C45)</f>
        <v>T / (2 × π × t × (a - 0.5 × t) × (b - 0.5 × t))</v>
      </c>
      <c r="D43" s="116"/>
      <c r="F43" s="82"/>
      <c r="G43" s="114"/>
      <c r="H43" s="94"/>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4.25" x14ac:dyDescent="0.2">
      <c r="A44" s="80"/>
      <c r="B44" s="117" t="s">
        <v>67</v>
      </c>
      <c r="C44" s="28" t="str">
        <f>[1]!xln(C45)</f>
        <v>10000 / (2 × π × 0.04 × (1 - 0.5 × 0.04) × (0.5 - 0.5 × 0.04))</v>
      </c>
      <c r="E44" s="123"/>
      <c r="F44" s="82"/>
      <c r="H44" s="94"/>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4.25" x14ac:dyDescent="0.2">
      <c r="A45" s="75"/>
      <c r="B45" s="117" t="s">
        <v>67</v>
      </c>
      <c r="C45" s="130">
        <f>F18/(2*PI()*F21*(F19-0.5*F21)*(F20-0.5*F21))</f>
        <v>84584.897476560014</v>
      </c>
      <c r="D45" s="116" t="s">
        <v>60</v>
      </c>
      <c r="E45" s="75"/>
      <c r="F45" s="82"/>
      <c r="G45" s="114"/>
      <c r="H45" s="94"/>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G46" s="77"/>
      <c r="H46" s="94"/>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G47" s="77"/>
      <c r="H47" s="93"/>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G48" s="77"/>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G49" s="77"/>
      <c r="H49" s="78"/>
      <c r="I49" s="83"/>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1"/>
      <c r="C50" s="79"/>
      <c r="D50" s="77"/>
      <c r="E50" s="75"/>
      <c r="F50" s="82"/>
      <c r="G50" s="77"/>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84"/>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85"/>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86"/>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5"/>
      <c r="B61" s="96"/>
      <c r="C61" s="96"/>
      <c r="D61" s="96"/>
      <c r="E61" s="96"/>
      <c r="F61" s="96"/>
      <c r="G61" s="97"/>
      <c r="H61" s="97"/>
      <c r="I61" s="97"/>
      <c r="J61" s="97"/>
      <c r="K61" s="98"/>
      <c r="L61" s="30"/>
      <c r="M61" s="27"/>
      <c r="N61" s="27"/>
      <c r="O61" s="27"/>
      <c r="P61" s="27"/>
      <c r="Q61" s="27"/>
      <c r="R61" s="27"/>
      <c r="S61" s="27"/>
      <c r="T61" s="27"/>
      <c r="U61" s="30"/>
      <c r="V61" s="30"/>
      <c r="W61" s="30"/>
      <c r="X61" s="30"/>
    </row>
    <row r="62" spans="1:35" s="28" customFormat="1" ht="12.75" x14ac:dyDescent="0.2">
      <c r="A62" s="99"/>
      <c r="B62" s="99"/>
      <c r="C62" s="99"/>
      <c r="D62" s="100"/>
      <c r="E62" s="100"/>
      <c r="F62" s="101"/>
      <c r="G62" s="106"/>
      <c r="H62" s="102"/>
      <c r="I62" s="103"/>
      <c r="J62" s="103"/>
      <c r="K62" s="104"/>
      <c r="L62" s="30"/>
      <c r="M62" s="27"/>
      <c r="N62" s="27"/>
      <c r="O62" s="27"/>
      <c r="P62" s="27"/>
      <c r="Q62" s="27"/>
      <c r="R62" s="27"/>
      <c r="S62" s="27"/>
      <c r="T62" s="27"/>
      <c r="U62" s="30"/>
      <c r="V62" s="30"/>
      <c r="W62" s="30"/>
      <c r="X62" s="30"/>
    </row>
    <row r="63" spans="1:35" s="26" customFormat="1" ht="12.75" x14ac:dyDescent="0.2">
      <c r="F63" s="87"/>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2017-06-10T19:50:52Z</dcterms:modified>
  <cp:category>Engineering Spreadsheets</cp:category>
</cp:coreProperties>
</file>