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912" yWindow="288" windowWidth="12240" windowHeight="12300" firstSheet="1" activeTab="2"/>
  </bookViews>
  <sheets>
    <sheet name="~#temp" sheetId="9" state="hidden" r:id="rId1"/>
    <sheet name="READ ME" sheetId="12" r:id="rId2"/>
    <sheet name="Stress" sheetId="7" r:id="rId3"/>
  </sheets>
  <externalReferences>
    <externalReference r:id="rId4"/>
  </externalReferences>
  <definedNames>
    <definedName name="_xlnm.Print_Area" localSheetId="1">'READ ME'!$A$8:$K$62</definedName>
    <definedName name="_xlnm.Print_Area" localSheetId="2">Stress!$A$8:$K$59</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2" l="1"/>
  <c r="C28" i="7" l="1"/>
  <c r="C26" i="7"/>
  <c r="C27" i="7"/>
  <c r="C25" i="7"/>
  <c r="B12" i="7" l="1"/>
  <c r="F11" i="7"/>
  <c r="L10" i="7"/>
  <c r="F10" i="7"/>
  <c r="J9" i="7"/>
  <c r="F9" i="7"/>
  <c r="J8" i="7"/>
  <c r="F8" i="7"/>
  <c r="X7" i="7"/>
  <c r="X6" i="7"/>
  <c r="X5" i="7"/>
  <c r="X4" i="7"/>
  <c r="X3" i="7"/>
  <c r="X2" i="7"/>
  <c r="X1" i="7"/>
  <c r="G1" i="7" s="1"/>
  <c r="J10" i="7" l="1"/>
  <c r="AB14" i="7"/>
  <c r="AB13" i="7"/>
  <c r="AE21" i="7"/>
  <c r="AD21" i="7"/>
  <c r="AB15" i="7"/>
  <c r="AB16" i="7"/>
  <c r="AB17" i="7"/>
  <c r="AB18" i="7"/>
  <c r="AB19" i="7"/>
  <c r="AB20" i="7"/>
  <c r="AB21" i="7"/>
  <c r="AB22" i="7"/>
  <c r="AB23" i="7"/>
  <c r="AB24" i="7"/>
  <c r="AB25" i="7"/>
  <c r="AB26" i="7"/>
  <c r="AB27" i="7"/>
  <c r="AB28" i="7"/>
  <c r="AB29" i="7"/>
  <c r="AB30" i="7"/>
  <c r="AB31" i="7"/>
  <c r="AB32" i="7"/>
  <c r="AB33" i="7"/>
  <c r="Y15" i="7" l="1"/>
  <c r="Z15" i="7" s="1"/>
  <c r="Y18" i="7"/>
  <c r="Z18" i="7" s="1"/>
  <c r="AD23" i="7"/>
  <c r="Y23" i="7"/>
  <c r="Z23" i="7" s="1"/>
  <c r="Y25" i="7"/>
  <c r="Z25" i="7" s="1"/>
  <c r="Y31" i="7"/>
  <c r="Z31" i="7" s="1"/>
  <c r="Y17" i="7"/>
  <c r="Z17" i="7" s="1"/>
  <c r="Y14" i="7"/>
  <c r="Z14" i="7" s="1"/>
  <c r="Y32" i="7"/>
  <c r="Z32" i="7" s="1"/>
  <c r="Y24" i="7"/>
  <c r="Z24" i="7" s="1"/>
  <c r="Y19" i="7"/>
  <c r="Z19" i="7" s="1"/>
  <c r="Y33" i="7"/>
  <c r="Z33" i="7" s="1"/>
  <c r="Y27" i="7"/>
  <c r="Z27" i="7" s="1"/>
  <c r="Y22" i="7"/>
  <c r="Z22" i="7" s="1"/>
  <c r="Y16" i="7"/>
  <c r="Z16" i="7" s="1"/>
  <c r="Y20" i="7"/>
  <c r="Z20" i="7" s="1"/>
  <c r="Y30" i="7"/>
  <c r="Z30" i="7" s="1"/>
  <c r="Y29" i="7"/>
  <c r="Z29" i="7" s="1"/>
  <c r="Y26" i="7"/>
  <c r="Z26" i="7" s="1"/>
  <c r="Y28" i="7"/>
  <c r="Z28" i="7" s="1"/>
  <c r="Y21" i="7"/>
  <c r="Z21" i="7" s="1"/>
  <c r="V20" i="7" l="1"/>
  <c r="V28" i="7"/>
  <c r="W28" i="7" s="1"/>
  <c r="X28" i="7" s="1"/>
  <c r="V17" i="7"/>
  <c r="W17" i="7" s="1"/>
  <c r="V21" i="7"/>
  <c r="W21" i="7" s="1"/>
  <c r="X21" i="7" s="1"/>
  <c r="V27" i="7"/>
  <c r="W27" i="7" s="1"/>
  <c r="V25" i="7"/>
  <c r="W25" i="7" s="1"/>
  <c r="X25" i="7" s="1"/>
  <c r="V33" i="7"/>
  <c r="W33" i="7" s="1"/>
  <c r="V23" i="7"/>
  <c r="W23" i="7" s="1"/>
  <c r="V18" i="7"/>
  <c r="W18" i="7" s="1"/>
  <c r="X18" i="7" s="1"/>
  <c r="V26" i="7"/>
  <c r="W26" i="7" s="1"/>
  <c r="X26" i="7" s="1"/>
  <c r="V29" i="7"/>
  <c r="W29" i="7" s="1"/>
  <c r="V32" i="7"/>
  <c r="W32" i="7" s="1"/>
  <c r="X32" i="7" s="1"/>
  <c r="V15" i="7"/>
  <c r="W15" i="7" s="1"/>
  <c r="V30" i="7"/>
  <c r="W30" i="7" s="1"/>
  <c r="V24" i="7"/>
  <c r="W24" i="7" s="1"/>
  <c r="X24" i="7" s="1"/>
  <c r="V14" i="7"/>
  <c r="W14" i="7" s="1"/>
  <c r="X14" i="7" s="1"/>
  <c r="V16" i="7"/>
  <c r="W16" i="7" s="1"/>
  <c r="X16" i="7" s="1"/>
  <c r="V19" i="7"/>
  <c r="W19" i="7" s="1"/>
  <c r="X19" i="7" s="1"/>
  <c r="V22" i="7"/>
  <c r="W22" i="7" s="1"/>
  <c r="V31" i="7"/>
  <c r="W31" i="7" s="1"/>
  <c r="X31" i="7" s="1"/>
  <c r="W20" i="7"/>
  <c r="X20" i="7" s="1"/>
  <c r="X17" i="7" l="1"/>
  <c r="X23" i="7"/>
  <c r="X33" i="7"/>
  <c r="X29" i="7"/>
  <c r="X27" i="7"/>
  <c r="X30" i="7"/>
  <c r="X15" i="7"/>
  <c r="X22" i="7"/>
  <c r="AF16" i="7" l="1"/>
  <c r="AF23" i="7" s="1"/>
  <c r="AE18" i="7" l="1"/>
  <c r="AF18" i="7"/>
  <c r="AE14" i="7" s="1"/>
  <c r="AF19" i="7" l="1"/>
  <c r="AF14" i="7"/>
  <c r="K33" i="7"/>
  <c r="J33" i="7"/>
</calcChain>
</file>

<file path=xl/sharedStrings.xml><?xml version="1.0" encoding="utf-8"?>
<sst xmlns="http://schemas.openxmlformats.org/spreadsheetml/2006/main" count="97" uniqueCount="69">
  <si>
    <t>Revision:</t>
  </si>
  <si>
    <t>Date:</t>
  </si>
  <si>
    <t>Title:</t>
  </si>
  <si>
    <t>m=</t>
  </si>
  <si>
    <t>R. Abbott</t>
  </si>
  <si>
    <t>A =</t>
  </si>
  <si>
    <t>B =</t>
  </si>
  <si>
    <t>Author:</t>
  </si>
  <si>
    <t>Check:</t>
  </si>
  <si>
    <t xml:space="preserve"> </t>
  </si>
  <si>
    <t>Report:</t>
  </si>
  <si>
    <t>Section:</t>
  </si>
  <si>
    <t>Document Number:</t>
  </si>
  <si>
    <t>Revision Level :</t>
  </si>
  <si>
    <t>Page:</t>
  </si>
  <si>
    <t>Total Report Pages:</t>
  </si>
  <si>
    <t>20/10/2013</t>
  </si>
  <si>
    <t>Section Number:</t>
  </si>
  <si>
    <t>Sheet Name</t>
  </si>
  <si>
    <t>IMPORTANT INFORMATION</t>
  </si>
  <si>
    <t>Report Title:</t>
  </si>
  <si>
    <t>About us:</t>
  </si>
  <si>
    <t xml:space="preserve"> spreadsheets@abbottaerospace.com</t>
  </si>
  <si>
    <t>Proprietary information:</t>
  </si>
  <si>
    <t>lb</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</si>
  <si>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</si>
  <si>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</si>
  <si>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</si>
  <si>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</si>
  <si>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</si>
  <si>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</si>
  <si>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</si>
  <si>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</si>
  <si>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</si>
  <si>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</si>
  <si>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</si>
  <si>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</si>
  <si>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</si>
  <si>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</si>
  <si>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</si>
  <si>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</si>
  <si>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</si>
  <si>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</si>
  <si>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</si>
  <si>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</si>
  <si>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</si>
  <si>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</si>
  <si>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</si>
  <si>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</si>
  <si>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</si>
  <si>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</si>
  <si>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COMBINED SHEAR AND TENSION ON FASTENER SHANK</t>
  </si>
  <si>
    <t>(NASA-TM-2012-217454, 2012)</t>
  </si>
  <si>
    <r>
      <t>P</t>
    </r>
    <r>
      <rPr>
        <vertAlign val="subscript"/>
        <sz val="10"/>
        <rFont val="Calibri"/>
        <family val="2"/>
        <scheme val="minor"/>
      </rPr>
      <t>s</t>
    </r>
    <r>
      <rPr>
        <sz val="10"/>
        <rFont val="Calibri"/>
        <family val="2"/>
        <scheme val="minor"/>
      </rPr>
      <t xml:space="preserve"> =</t>
    </r>
  </si>
  <si>
    <r>
      <t>P</t>
    </r>
    <r>
      <rPr>
        <vertAlign val="subscript"/>
        <sz val="10"/>
        <rFont val="Calibri"/>
        <family val="2"/>
        <scheme val="minor"/>
      </rPr>
      <t>t</t>
    </r>
    <r>
      <rPr>
        <sz val="10"/>
        <rFont val="Calibri"/>
        <family val="2"/>
        <scheme val="minor"/>
      </rPr>
      <t xml:space="preserve"> =</t>
    </r>
  </si>
  <si>
    <r>
      <t>P</t>
    </r>
    <r>
      <rPr>
        <vertAlign val="subscript"/>
        <sz val="10"/>
        <rFont val="Calibri"/>
        <family val="2"/>
        <scheme val="minor"/>
      </rPr>
      <t>sALL</t>
    </r>
    <r>
      <rPr>
        <sz val="10"/>
        <rFont val="Calibri"/>
        <family val="2"/>
        <scheme val="minor"/>
      </rPr>
      <t xml:space="preserve"> =</t>
    </r>
  </si>
  <si>
    <r>
      <t>P</t>
    </r>
    <r>
      <rPr>
        <vertAlign val="subscript"/>
        <sz val="10"/>
        <rFont val="Calibri"/>
        <family val="2"/>
        <scheme val="minor"/>
      </rPr>
      <t>tALL</t>
    </r>
    <r>
      <rPr>
        <sz val="10"/>
        <rFont val="Calibri"/>
        <family val="2"/>
        <scheme val="minor"/>
      </rPr>
      <t xml:space="preserve"> =</t>
    </r>
  </si>
  <si>
    <r>
      <t>R</t>
    </r>
    <r>
      <rPr>
        <vertAlign val="subscript"/>
        <sz val="10"/>
        <rFont val="Calibri"/>
        <family val="2"/>
        <scheme val="minor"/>
      </rPr>
      <t>s_body</t>
    </r>
    <r>
      <rPr>
        <sz val="10"/>
        <rFont val="Calibri"/>
        <family val="2"/>
        <scheme val="minor"/>
      </rPr>
      <t xml:space="preserve"> =</t>
    </r>
  </si>
  <si>
    <r>
      <t>R</t>
    </r>
    <r>
      <rPr>
        <vertAlign val="subscript"/>
        <sz val="10"/>
        <rFont val="Calibri"/>
        <family val="2"/>
        <scheme val="minor"/>
      </rPr>
      <t>t_thread</t>
    </r>
    <r>
      <rPr>
        <sz val="10"/>
        <rFont val="Calibri"/>
        <family val="2"/>
        <scheme val="minor"/>
      </rPr>
      <t xml:space="preserve"> =</t>
    </r>
  </si>
  <si>
    <t>Applied Load</t>
  </si>
  <si>
    <t>Allowable Loads</t>
  </si>
  <si>
    <t>Including 1.15 Fitting Factor</t>
  </si>
  <si>
    <t>AA-SM-005-001</t>
  </si>
  <si>
    <t>www.xl-viking.com</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</si>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</sst>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E+00"/>
    <numFmt numFmtId="166" formatCode="0.0"/>
  </numFmts>
  <fonts count="17" x14ac:knownFonts="1">
    <font>
      <sz val="10"/>
      <color theme="1"/>
      <name val="Arial"/>
      <family val="2"/>
    </font>
    <font>
      <sz val="10"/>
      <name val="Arial"/>
      <family val="2"/>
    </font>
    <font>
      <u/>
      <sz val="10"/>
      <color theme="10"/>
      <name val="Calibri"/>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b/>
      <i/>
      <sz val="10"/>
      <name val="Calibri"/>
      <family val="2"/>
      <scheme val="minor"/>
    </font>
    <font>
      <vertAlign val="subscript"/>
      <sz val="10"/>
      <name val="Calibri"/>
      <family val="2"/>
      <scheme val="minor"/>
    </font>
    <font>
      <sz val="10"/>
      <color rgb="FF0000CC"/>
      <name val="Calibri"/>
      <family val="2"/>
      <scheme val="minor"/>
    </font>
    <font>
      <i/>
      <u/>
      <sz val="10"/>
      <color theme="10"/>
      <name val="Calibri"/>
      <family val="2"/>
    </font>
    <font>
      <u/>
      <sz val="10"/>
      <color theme="10"/>
      <name val="Calibri"/>
      <family val="2"/>
      <scheme val="minor"/>
    </font>
    <font>
      <u/>
      <sz val="10"/>
      <color theme="10"/>
      <name val="Arial"/>
      <family val="2"/>
    </font>
    <font>
      <sz val="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0" fontId="16" fillId="0" borderId="0"/>
  </cellStyleXfs>
  <cellXfs count="85">
    <xf numFmtId="0" fontId="0" fillId="0" borderId="0" xfId="0"/>
    <xf numFmtId="0" fontId="1" fillId="0" borderId="0" xfId="3" quotePrefix="1" applyFont="1" applyFill="1" applyBorder="1" applyAlignment="1" applyProtection="1">
      <protection locked="0"/>
    </xf>
    <xf numFmtId="0" fontId="1" fillId="0" borderId="0" xfId="3" quotePrefix="1" applyFont="1" applyFill="1" applyBorder="1" applyAlignment="1" applyProtection="1">
      <alignment horizontal="center"/>
      <protection locked="0"/>
    </xf>
    <xf numFmtId="0" fontId="3" fillId="0" borderId="0" xfId="3" applyFont="1" applyProtection="1">
      <protection locked="0"/>
    </xf>
    <xf numFmtId="0" fontId="3" fillId="0" borderId="0" xfId="3" applyFont="1" applyAlignment="1" applyProtection="1">
      <alignment horizontal="right"/>
      <protection locked="0"/>
    </xf>
    <xf numFmtId="0" fontId="4" fillId="0" borderId="0" xfId="3" applyFont="1" applyProtection="1">
      <protection locked="0"/>
    </xf>
    <xf numFmtId="0" fontId="4" fillId="0" borderId="0" xfId="3" applyFont="1" applyAlignment="1" applyProtection="1">
      <alignment horizontal="left"/>
      <protection locked="0"/>
    </xf>
    <xf numFmtId="14" fontId="4" fillId="0" borderId="0" xfId="3" quotePrefix="1" applyNumberFormat="1" applyFont="1" applyProtection="1">
      <protection locked="0"/>
    </xf>
    <xf numFmtId="0" fontId="5" fillId="0" borderId="0" xfId="3" applyFont="1" applyAlignment="1" applyProtection="1">
      <alignment horizontal="left"/>
      <protection locked="0"/>
    </xf>
    <xf numFmtId="0" fontId="3" fillId="0" borderId="0" xfId="4" applyFont="1"/>
    <xf numFmtId="0" fontId="3" fillId="0" borderId="0" xfId="3" applyFont="1"/>
    <xf numFmtId="0" fontId="3" fillId="0" borderId="0" xfId="3" applyFont="1" applyAlignment="1">
      <alignment horizontal="right"/>
    </xf>
    <xf numFmtId="0" fontId="6" fillId="0" borderId="0" xfId="3" applyFont="1" applyAlignment="1">
      <alignment horizontal="left"/>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7" fillId="0" borderId="0" xfId="3" applyFont="1"/>
    <xf numFmtId="0" fontId="8" fillId="0" borderId="0" xfId="3" applyFont="1"/>
    <xf numFmtId="0" fontId="9" fillId="0" borderId="0" xfId="3" applyFont="1"/>
    <xf numFmtId="0" fontId="3" fillId="0" borderId="0" xfId="3" applyFont="1" applyBorder="1" applyAlignment="1"/>
    <xf numFmtId="0" fontId="9" fillId="0" borderId="0" xfId="3" applyFont="1" applyBorder="1" applyAlignment="1"/>
    <xf numFmtId="0" fontId="3" fillId="0" borderId="2" xfId="3" applyFont="1" applyBorder="1" applyAlignment="1">
      <alignment horizontal="center"/>
    </xf>
    <xf numFmtId="0" fontId="3" fillId="0" borderId="3" xfId="3" applyFont="1" applyBorder="1" applyAlignment="1">
      <alignment horizontal="center"/>
    </xf>
    <xf numFmtId="0" fontId="3" fillId="0" borderId="2" xfId="3" applyFont="1" applyBorder="1"/>
    <xf numFmtId="0" fontId="3" fillId="0" borderId="1" xfId="3" applyFont="1" applyBorder="1" applyAlignment="1">
      <alignment horizontal="center"/>
    </xf>
    <xf numFmtId="0" fontId="3" fillId="0" borderId="4" xfId="3" applyFont="1" applyBorder="1" applyAlignment="1">
      <alignment horizontal="center"/>
    </xf>
    <xf numFmtId="0" fontId="3" fillId="0" borderId="1" xfId="3" applyFont="1" applyBorder="1"/>
    <xf numFmtId="0" fontId="3" fillId="0" borderId="1" xfId="4" applyFont="1" applyBorder="1" applyAlignment="1">
      <alignment horizontal="center"/>
    </xf>
    <xf numFmtId="1" fontId="3" fillId="0" borderId="1" xfId="4" applyNumberFormat="1" applyFont="1" applyBorder="1" applyAlignment="1">
      <alignment horizontal="center"/>
    </xf>
    <xf numFmtId="1" fontId="3" fillId="0" borderId="4" xfId="4" applyNumberFormat="1" applyFont="1" applyBorder="1" applyAlignment="1">
      <alignment horizontal="center"/>
    </xf>
    <xf numFmtId="0" fontId="3" fillId="0" borderId="0" xfId="0" applyFont="1"/>
    <xf numFmtId="0" fontId="3" fillId="0" borderId="0" xfId="3" applyFont="1" applyAlignment="1">
      <alignment horizontal="center"/>
    </xf>
    <xf numFmtId="0" fontId="3" fillId="0" borderId="0" xfId="0" applyFont="1" applyBorder="1" applyProtection="1">
      <protection locked="0"/>
    </xf>
    <xf numFmtId="0" fontId="3" fillId="0" borderId="0" xfId="0" applyFont="1" applyBorder="1"/>
    <xf numFmtId="0" fontId="3" fillId="0" borderId="1" xfId="0" applyFont="1" applyBorder="1"/>
    <xf numFmtId="0" fontId="3"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0" fillId="0" borderId="0" xfId="0" applyFont="1" applyAlignment="1">
      <alignment horizontal="center"/>
    </xf>
    <xf numFmtId="0" fontId="3" fillId="0" borderId="0" xfId="3" applyFont="1" applyBorder="1" applyAlignment="1">
      <alignment horizontal="center"/>
    </xf>
    <xf numFmtId="0" fontId="3" fillId="0" borderId="0" xfId="3" applyFont="1" applyBorder="1"/>
    <xf numFmtId="0" fontId="3" fillId="0" borderId="0" xfId="3" applyFont="1" applyBorder="1" applyAlignment="1">
      <alignment horizontal="right"/>
    </xf>
    <xf numFmtId="0" fontId="6" fillId="0" borderId="0" xfId="3" applyFont="1" applyBorder="1" applyAlignment="1">
      <alignment horizontal="left"/>
    </xf>
    <xf numFmtId="0" fontId="3" fillId="0" borderId="0" xfId="4" applyFont="1" applyBorder="1" applyAlignment="1">
      <alignment horizontal="center"/>
    </xf>
    <xf numFmtId="1" fontId="3" fillId="0" borderId="0" xfId="4" applyNumberFormat="1" applyFont="1" applyBorder="1" applyAlignment="1">
      <alignment horizontal="center"/>
    </xf>
    <xf numFmtId="0" fontId="7" fillId="0" borderId="0" xfId="3" applyFont="1" applyBorder="1" applyAlignment="1">
      <alignment horizontal="center"/>
    </xf>
    <xf numFmtId="0" fontId="7" fillId="0" borderId="0" xfId="3" applyFont="1" applyBorder="1"/>
    <xf numFmtId="166" fontId="3" fillId="0" borderId="0" xfId="4" applyNumberFormat="1" applyFont="1" applyBorder="1" applyAlignment="1">
      <alignment horizontal="center"/>
    </xf>
    <xf numFmtId="0" fontId="3" fillId="0" borderId="0" xfId="2" applyFont="1" applyBorder="1" applyProtection="1"/>
    <xf numFmtId="0" fontId="3" fillId="0" borderId="1" xfId="2" applyFont="1" applyBorder="1" applyProtection="1"/>
    <xf numFmtId="0" fontId="3" fillId="0" borderId="0" xfId="2" applyFont="1" applyProtection="1"/>
    <xf numFmtId="164" fontId="3" fillId="0" borderId="0" xfId="2" applyNumberFormat="1" applyFont="1" applyAlignment="1" applyProtection="1">
      <alignment horizontal="center"/>
    </xf>
    <xf numFmtId="1" fontId="3" fillId="0" borderId="0" xfId="2" applyNumberFormat="1" applyFont="1" applyAlignment="1" applyProtection="1">
      <alignment horizontal="center"/>
    </xf>
    <xf numFmtId="165" fontId="3" fillId="0" borderId="0" xfId="3" applyNumberFormat="1" applyFont="1" applyFill="1" applyBorder="1" applyAlignment="1" applyProtection="1">
      <alignment horizontal="right"/>
      <protection locked="0"/>
    </xf>
    <xf numFmtId="0" fontId="3" fillId="0" borderId="0" xfId="3" applyFont="1" applyAlignment="1" applyProtection="1">
      <alignment vertical="center"/>
      <protection locked="0"/>
    </xf>
    <xf numFmtId="0" fontId="3" fillId="0" borderId="0" xfId="2" applyFont="1" applyAlignment="1" applyProtection="1">
      <alignment horizontal="right"/>
      <protection locked="0"/>
    </xf>
    <xf numFmtId="0" fontId="3" fillId="0" borderId="0" xfId="2" applyFont="1" applyProtection="1">
      <protection locked="0"/>
    </xf>
    <xf numFmtId="1" fontId="3" fillId="0" borderId="0" xfId="2" applyNumberFormat="1" applyFont="1" applyProtection="1"/>
    <xf numFmtId="0" fontId="3" fillId="0" borderId="0" xfId="3" applyFont="1" applyFill="1" applyBorder="1" applyAlignment="1" applyProtection="1">
      <alignment horizontal="left"/>
      <protection locked="0"/>
    </xf>
    <xf numFmtId="0" fontId="3" fillId="0" borderId="0" xfId="3" applyFont="1" applyFill="1" applyBorder="1" applyProtection="1">
      <protection locked="0"/>
    </xf>
    <xf numFmtId="2" fontId="3" fillId="0" borderId="0" xfId="2" applyNumberFormat="1" applyFont="1" applyProtection="1"/>
    <xf numFmtId="0" fontId="3" fillId="0" borderId="0" xfId="3" applyFont="1" applyFill="1" applyProtection="1">
      <protection locked="0"/>
    </xf>
    <xf numFmtId="0" fontId="3" fillId="0" borderId="0" xfId="2" applyFont="1" applyAlignment="1" applyProtection="1">
      <alignment horizontal="right"/>
    </xf>
    <xf numFmtId="2" fontId="3" fillId="0" borderId="0" xfId="3" applyNumberFormat="1" applyFont="1" applyFill="1" applyBorder="1" applyAlignment="1" applyProtection="1">
      <alignment horizontal="right"/>
      <protection locked="0"/>
    </xf>
    <xf numFmtId="0" fontId="3" fillId="0" borderId="0" xfId="3" applyFont="1" applyFill="1" applyAlignment="1" applyProtection="1">
      <alignment horizontal="right"/>
      <protection locked="0"/>
    </xf>
    <xf numFmtId="2" fontId="6" fillId="0" borderId="0" xfId="3" applyNumberFormat="1" applyFont="1" applyFill="1" applyBorder="1" applyAlignment="1" applyProtection="1">
      <alignment horizontal="center"/>
      <protection locked="0"/>
    </xf>
    <xf numFmtId="0" fontId="6" fillId="0" borderId="0" xfId="2" applyFont="1" applyAlignment="1" applyProtection="1">
      <alignment horizontal="center"/>
      <protection locked="0"/>
    </xf>
    <xf numFmtId="0" fontId="3" fillId="0" borderId="0" xfId="2" applyFont="1" applyAlignment="1" applyProtection="1">
      <alignment horizontal="center"/>
      <protection locked="0"/>
    </xf>
    <xf numFmtId="0" fontId="3" fillId="0" borderId="0" xfId="2" applyFont="1" applyAlignment="1" applyProtection="1">
      <alignment horizontal="center"/>
    </xf>
    <xf numFmtId="0" fontId="3" fillId="0" borderId="0" xfId="2" applyFont="1"/>
    <xf numFmtId="1" fontId="12" fillId="0" borderId="0" xfId="3" applyNumberFormat="1" applyFont="1" applyFill="1" applyBorder="1" applyAlignment="1" applyProtection="1">
      <alignment horizontal="right"/>
      <protection locked="0"/>
    </xf>
    <xf numFmtId="0" fontId="13" fillId="0" borderId="0" xfId="1" applyFont="1" applyBorder="1" applyAlignment="1" applyProtection="1">
      <alignment horizontal="center"/>
      <protection locked="0"/>
    </xf>
    <xf numFmtId="0" fontId="2" fillId="0" borderId="0" xfId="6" applyFont="1" applyBorder="1" applyAlignment="1" applyProtection="1">
      <alignment horizontal="center"/>
    </xf>
    <xf numFmtId="0" fontId="3" fillId="0" borderId="0" xfId="3" applyFont="1" applyBorder="1" applyAlignment="1">
      <alignment horizontal="left" vertical="top" wrapText="1"/>
    </xf>
    <xf numFmtId="0" fontId="2" fillId="0" borderId="0" xfId="6" applyBorder="1" applyAlignment="1" applyProtection="1">
      <alignment horizontal="center"/>
    </xf>
    <xf numFmtId="0" fontId="14" fillId="0" borderId="0" xfId="7" applyFont="1" applyBorder="1" applyAlignment="1" applyProtection="1">
      <alignment horizontal="center"/>
    </xf>
    <xf numFmtId="0" fontId="16" fillId="0" borderId="0" xfId="8"/>
    <xf numFmtId="0" fontId="15" fillId="0" borderId="0" xfId="7" applyBorder="1" applyAlignment="1">
      <alignment horizontal="center"/>
    </xf>
    <xf numFmtId="0" fontId="3" fillId="0" borderId="0" xfId="3" applyFont="1" applyBorder="1" applyAlignment="1">
      <alignment horizontal="left" vertical="top" wrapText="1"/>
    </xf>
    <xf numFmtId="0" fontId="3" fillId="0" borderId="0" xfId="3" applyFont="1" applyBorder="1" applyAlignment="1">
      <alignment horizontal="left" wrapText="1"/>
    </xf>
    <xf numFmtId="0" fontId="2" fillId="0" borderId="0" xfId="6" applyBorder="1" applyAlignment="1" applyProtection="1">
      <alignment horizontal="center"/>
    </xf>
    <xf numFmtId="0" fontId="2" fillId="0" borderId="0" xfId="1" applyAlignment="1" applyProtection="1">
      <alignment horizontal="left"/>
      <protection locked="0"/>
    </xf>
    <xf numFmtId="0" fontId="2" fillId="0" borderId="0" xfId="1" applyAlignment="1" applyProtection="1">
      <alignment horizontal="left"/>
    </xf>
  </cellXfs>
  <cellStyles count="9">
    <cellStyle name="Hyperlink" xfId="1" builtinId="8"/>
    <cellStyle name="Hyperlink 2" xfId="6"/>
    <cellStyle name="Hyperlink 3" xfId="7"/>
    <cellStyle name="Normal" xfId="0" builtinId="0"/>
    <cellStyle name="Normal 2" xfId="2"/>
    <cellStyle name="Normal 2 2" xfId="3"/>
    <cellStyle name="Normal 3" xfId="8"/>
    <cellStyle name="Normal 4" xfId="4"/>
    <cellStyle name="Percent 2" xf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83392940832096"/>
          <c:y val="3.6985958592761908E-2"/>
          <c:w val="0.76069081380195136"/>
          <c:h val="0.79109427474238792"/>
        </c:manualLayout>
      </c:layout>
      <c:scatterChart>
        <c:scatterStyle val="lineMarker"/>
        <c:varyColors val="0"/>
        <c:ser>
          <c:idx val="0"/>
          <c:order val="0"/>
          <c:spPr>
            <a:ln w="12700">
              <a:solidFill>
                <a:schemeClr val="tx1"/>
              </a:solidFill>
            </a:ln>
          </c:spPr>
          <c:marker>
            <c:symbol val="none"/>
          </c:marker>
          <c:xVal>
            <c:numRef>
              <c:f>Stress!$AA$13:$AA$33</c:f>
              <c:numCache>
                <c:formatCode>0.000</c:formatCode>
                <c:ptCount val="21"/>
                <c:pt idx="0">
                  <c:v>0</c:v>
                </c:pt>
                <c:pt idx="1">
                  <c:v>0.05</c:v>
                </c:pt>
                <c:pt idx="2">
                  <c:v>0.1</c:v>
                </c:pt>
                <c:pt idx="3">
                  <c:v>0.15</c:v>
                </c:pt>
                <c:pt idx="4">
                  <c:v>0.2</c:v>
                </c:pt>
                <c:pt idx="5">
                  <c:v>0.25</c:v>
                </c:pt>
                <c:pt idx="6">
                  <c:v>0.3</c:v>
                </c:pt>
                <c:pt idx="7">
                  <c:v>0.35</c:v>
                </c:pt>
                <c:pt idx="8">
                  <c:v>0.4</c:v>
                </c:pt>
                <c:pt idx="9">
                  <c:v>0.45</c:v>
                </c:pt>
                <c:pt idx="10">
                  <c:v>0.55000000000000004</c:v>
                </c:pt>
                <c:pt idx="11">
                  <c:v>0.6</c:v>
                </c:pt>
                <c:pt idx="12">
                  <c:v>0.75</c:v>
                </c:pt>
                <c:pt idx="13">
                  <c:v>0.8</c:v>
                </c:pt>
                <c:pt idx="14">
                  <c:v>0.85</c:v>
                </c:pt>
                <c:pt idx="15">
                  <c:v>0.9</c:v>
                </c:pt>
                <c:pt idx="16">
                  <c:v>0.95</c:v>
                </c:pt>
                <c:pt idx="17">
                  <c:v>0.97</c:v>
                </c:pt>
                <c:pt idx="18">
                  <c:v>0.98</c:v>
                </c:pt>
                <c:pt idx="19">
                  <c:v>0.99</c:v>
                </c:pt>
                <c:pt idx="20">
                  <c:v>1</c:v>
                </c:pt>
              </c:numCache>
            </c:numRef>
          </c:xVal>
          <c:yVal>
            <c:numRef>
              <c:f>Stress!$AB$13:$AB$33</c:f>
              <c:numCache>
                <c:formatCode>0.000</c:formatCode>
                <c:ptCount val="21"/>
                <c:pt idx="0">
                  <c:v>1</c:v>
                </c:pt>
                <c:pt idx="1">
                  <c:v>0.99962728727289818</c:v>
                </c:pt>
                <c:pt idx="2">
                  <c:v>0.99789070221760456</c:v>
                </c:pt>
                <c:pt idx="3">
                  <c:v>0.99418205463530751</c:v>
                </c:pt>
                <c:pt idx="4">
                  <c:v>0.98803846289585062</c:v>
                </c:pt>
                <c:pt idx="5">
                  <c:v>0.9790566246236595</c:v>
                </c:pt>
                <c:pt idx="6">
                  <c:v>0.96686055524921699</c:v>
                </c:pt>
                <c:pt idx="7">
                  <c:v>0.95108214002577773</c:v>
                </c:pt>
                <c:pt idx="8">
                  <c:v>0.93134588718192168</c:v>
                </c:pt>
                <c:pt idx="9">
                  <c:v>0.90725435480523098</c:v>
                </c:pt>
                <c:pt idx="10">
                  <c:v>0.84420436950558853</c:v>
                </c:pt>
                <c:pt idx="11">
                  <c:v>0.80417112999706719</c:v>
                </c:pt>
                <c:pt idx="12">
                  <c:v>0.64071705783178878</c:v>
                </c:pt>
                <c:pt idx="13">
                  <c:v>0.56754788991613447</c:v>
                </c:pt>
                <c:pt idx="14">
                  <c:v>0.48128293717236803</c:v>
                </c:pt>
                <c:pt idx="15">
                  <c:v>0.37709478243178346</c:v>
                </c:pt>
                <c:pt idx="16">
                  <c:v>0.24376335484723444</c:v>
                </c:pt>
                <c:pt idx="17">
                  <c:v>0.17518038062721461</c:v>
                </c:pt>
                <c:pt idx="18">
                  <c:v>0.13436481445504769</c:v>
                </c:pt>
                <c:pt idx="19">
                  <c:v>8.5071482364823453E-2</c:v>
                </c:pt>
                <c:pt idx="20">
                  <c:v>0</c:v>
                </c:pt>
              </c:numCache>
            </c:numRef>
          </c:yVal>
          <c:smooth val="1"/>
          <c:extLst>
            <c:ext xmlns:c16="http://schemas.microsoft.com/office/drawing/2014/chart" uri="{C3380CC4-5D6E-409C-BE32-E72D297353CC}">
              <c16:uniqueId val="{00000000-1385-4861-A554-E44E284BC5FF}"/>
            </c:ext>
          </c:extLst>
        </c:ser>
        <c:ser>
          <c:idx val="1"/>
          <c:order val="1"/>
          <c:marker>
            <c:symbol val="x"/>
            <c:size val="7"/>
            <c:spPr>
              <a:noFill/>
              <a:ln w="19050">
                <a:solidFill>
                  <a:schemeClr val="tx1"/>
                </a:solidFill>
              </a:ln>
            </c:spPr>
          </c:marker>
          <c:xVal>
            <c:numRef>
              <c:f>Stress!$AD$21</c:f>
              <c:numCache>
                <c:formatCode>0.00</c:formatCode>
                <c:ptCount val="1"/>
                <c:pt idx="0">
                  <c:v>0.45999999999999996</c:v>
                </c:pt>
              </c:numCache>
            </c:numRef>
          </c:xVal>
          <c:yVal>
            <c:numRef>
              <c:f>Stress!$AE$21</c:f>
              <c:numCache>
                <c:formatCode>0.00</c:formatCode>
                <c:ptCount val="1"/>
                <c:pt idx="0">
                  <c:v>0.57499999999999996</c:v>
                </c:pt>
              </c:numCache>
            </c:numRef>
          </c:yVal>
          <c:smooth val="0"/>
          <c:extLst>
            <c:ext xmlns:c16="http://schemas.microsoft.com/office/drawing/2014/chart" uri="{C3380CC4-5D6E-409C-BE32-E72D297353CC}">
              <c16:uniqueId val="{00000001-1385-4861-A554-E44E284BC5FF}"/>
            </c:ext>
          </c:extLst>
        </c:ser>
        <c:ser>
          <c:idx val="2"/>
          <c:order val="2"/>
          <c:spPr>
            <a:ln w="15875">
              <a:solidFill>
                <a:sysClr val="windowText" lastClr="000000"/>
              </a:solidFill>
              <a:prstDash val="lgDash"/>
            </a:ln>
          </c:spPr>
          <c:marker>
            <c:symbol val="none"/>
          </c:marker>
          <c:xVal>
            <c:numRef>
              <c:f>Stress!$AF$13:$AF$14</c:f>
              <c:numCache>
                <c:formatCode>General</c:formatCode>
                <c:ptCount val="2"/>
                <c:pt idx="0">
                  <c:v>0</c:v>
                </c:pt>
                <c:pt idx="1">
                  <c:v>0.62315308510149836</c:v>
                </c:pt>
              </c:numCache>
            </c:numRef>
          </c:xVal>
          <c:yVal>
            <c:numRef>
              <c:f>Stress!$AE$13:$AE$14</c:f>
              <c:numCache>
                <c:formatCode>General</c:formatCode>
                <c:ptCount val="2"/>
                <c:pt idx="0">
                  <c:v>0</c:v>
                </c:pt>
                <c:pt idx="1">
                  <c:v>0.77894135637687278</c:v>
                </c:pt>
              </c:numCache>
            </c:numRef>
          </c:yVal>
          <c:smooth val="0"/>
          <c:extLst>
            <c:ext xmlns:c16="http://schemas.microsoft.com/office/drawing/2014/chart" uri="{C3380CC4-5D6E-409C-BE32-E72D297353CC}">
              <c16:uniqueId val="{00000002-1385-4861-A554-E44E284BC5FF}"/>
            </c:ext>
          </c:extLst>
        </c:ser>
        <c:dLbls>
          <c:showLegendKey val="0"/>
          <c:showVal val="0"/>
          <c:showCatName val="0"/>
          <c:showSerName val="0"/>
          <c:showPercent val="0"/>
          <c:showBubbleSize val="0"/>
        </c:dLbls>
        <c:axId val="995981280"/>
        <c:axId val="995981672"/>
      </c:scatterChart>
      <c:valAx>
        <c:axId val="995981280"/>
        <c:scaling>
          <c:orientation val="minMax"/>
          <c:max val="1.2"/>
          <c:min val="0"/>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t_thread</a:t>
                </a:r>
              </a:p>
            </c:rich>
          </c:tx>
          <c:layout>
            <c:manualLayout>
              <c:xMode val="edge"/>
              <c:yMode val="edge"/>
              <c:x val="0.55383175745396362"/>
              <c:y val="0.90671003958833463"/>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672"/>
        <c:crosses val="autoZero"/>
        <c:crossBetween val="midCat"/>
        <c:majorUnit val="0.2"/>
      </c:valAx>
      <c:valAx>
        <c:axId val="995981672"/>
        <c:scaling>
          <c:orientation val="minMax"/>
          <c:max val="1.2"/>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s_body</a:t>
                </a:r>
              </a:p>
            </c:rich>
          </c:tx>
          <c:layout>
            <c:manualLayout>
              <c:xMode val="edge"/>
              <c:yMode val="edge"/>
              <c:x val="1.8415058146505223E-2"/>
              <c:y val="0.33416885824660225"/>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280"/>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image" Target="../media/image4.png"/><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15</xdr:row>
      <xdr:rowOff>85620</xdr:rowOff>
    </xdr:from>
    <xdr:to>
      <xdr:col>10</xdr:col>
      <xdr:colOff>353785</xdr:colOff>
      <xdr:row>31</xdr:row>
      <xdr:rowOff>169984</xdr:rowOff>
    </xdr:to>
    <xdr:graphicFrame macro="">
      <xdr:nvGraphicFramePr>
        <xdr:cNvPr id="3125"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609601</xdr:colOff>
      <xdr:row>13</xdr:row>
      <xdr:rowOff>170329</xdr:rowOff>
    </xdr:from>
    <xdr:to>
      <xdr:col>9</xdr:col>
      <xdr:colOff>242496</xdr:colOff>
      <xdr:row>14</xdr:row>
      <xdr:rowOff>166295</xdr:rowOff>
    </xdr:to>
    <xdr:pic>
      <xdr:nvPicPr>
        <xdr:cNvPr id="6" name="Picture 5"/>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20989" y="2510117"/>
          <a:ext cx="1488589"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9" name="Group 8"/>
        <xdr:cNvGrpSpPr/>
      </xdr:nvGrpSpPr>
      <xdr:grpSpPr>
        <a:xfrm>
          <a:off x="40822" y="1295880"/>
          <a:ext cx="2500112" cy="642297"/>
          <a:chOff x="40822" y="1267641"/>
          <a:chExt cx="2570933" cy="630195"/>
        </a:xfrm>
      </xdr:grpSpPr>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1" name="Picture 10"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download/nasa-tm-2012-217454-fastener-strength-in-combined-shear-and-tension-loading"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17"/>
    <col min="3" max="3" width="10.6640625" style="17" bestFit="1" customWidth="1"/>
    <col min="4" max="11" width="9.109375" style="17"/>
    <col min="12" max="12" width="5.44140625" style="10" customWidth="1"/>
    <col min="13" max="17" width="5.33203125" style="45" customWidth="1"/>
    <col min="18" max="19" width="5.33203125" style="46" customWidth="1"/>
    <col min="20" max="25" width="9.109375" style="48"/>
    <col min="26" max="16384" width="9.109375" style="17"/>
  </cols>
  <sheetData>
    <row r="1" spans="1:25" s="10" customFormat="1" ht="13.8" x14ac:dyDescent="0.3">
      <c r="A1" s="3"/>
      <c r="B1" s="4" t="s">
        <v>7</v>
      </c>
      <c r="C1" s="5" t="s">
        <v>4</v>
      </c>
      <c r="D1" s="3"/>
      <c r="E1" s="3"/>
      <c r="F1" s="4" t="s">
        <v>15</v>
      </c>
      <c r="G1" s="6"/>
      <c r="H1" s="3"/>
      <c r="I1" s="3"/>
      <c r="J1" s="3"/>
      <c r="K1" s="3"/>
      <c r="M1" s="41"/>
      <c r="N1" s="41"/>
      <c r="O1" s="41"/>
      <c r="P1" s="41"/>
      <c r="Q1" s="41"/>
      <c r="R1" s="41"/>
      <c r="S1" s="41"/>
      <c r="T1" s="42"/>
      <c r="U1" s="42"/>
      <c r="V1" s="42"/>
      <c r="W1" s="43"/>
      <c r="X1" s="44"/>
      <c r="Y1" s="42"/>
    </row>
    <row r="2" spans="1:25" s="10" customFormat="1" ht="13.8" x14ac:dyDescent="0.3">
      <c r="A2" s="3"/>
      <c r="B2" s="4" t="s">
        <v>8</v>
      </c>
      <c r="C2" s="5" t="s">
        <v>9</v>
      </c>
      <c r="D2" s="3"/>
      <c r="E2" s="3"/>
      <c r="F2" s="4" t="s">
        <v>10</v>
      </c>
      <c r="G2" s="5"/>
      <c r="H2" s="3"/>
      <c r="I2" s="3"/>
      <c r="J2" s="3"/>
      <c r="K2" s="3"/>
      <c r="M2" s="41"/>
      <c r="N2" s="41"/>
      <c r="O2" s="41"/>
      <c r="P2" s="41"/>
      <c r="Q2" s="41"/>
      <c r="R2" s="41"/>
      <c r="S2" s="41"/>
      <c r="T2" s="42"/>
      <c r="U2" s="42"/>
      <c r="V2" s="42"/>
      <c r="W2" s="43"/>
      <c r="X2" s="44"/>
      <c r="Y2" s="42"/>
    </row>
    <row r="3" spans="1:25" s="10" customFormat="1" ht="13.8" x14ac:dyDescent="0.3">
      <c r="A3" s="3"/>
      <c r="B3" s="4" t="s">
        <v>1</v>
      </c>
      <c r="C3" s="7"/>
      <c r="D3" s="3"/>
      <c r="E3" s="3"/>
      <c r="F3" s="4" t="s">
        <v>0</v>
      </c>
      <c r="G3" s="5"/>
      <c r="H3" s="3"/>
      <c r="I3" s="3"/>
      <c r="J3" s="3"/>
      <c r="K3" s="3"/>
      <c r="M3" s="41"/>
      <c r="N3" s="41"/>
      <c r="O3" s="41"/>
      <c r="P3" s="41"/>
      <c r="Q3" s="41"/>
      <c r="R3" s="41"/>
      <c r="S3" s="41"/>
      <c r="T3" s="42"/>
      <c r="U3" s="42"/>
      <c r="V3" s="42"/>
      <c r="W3" s="43"/>
      <c r="X3" s="44"/>
      <c r="Y3" s="42"/>
    </row>
    <row r="4" spans="1:25" s="10" customFormat="1" ht="13.8" x14ac:dyDescent="0.3">
      <c r="A4" s="3"/>
      <c r="B4" s="4" t="s">
        <v>17</v>
      </c>
      <c r="C4" s="6"/>
      <c r="D4" s="3"/>
      <c r="E4" s="3"/>
      <c r="F4" s="4" t="s">
        <v>18</v>
      </c>
      <c r="G4" s="5" t="s">
        <v>19</v>
      </c>
      <c r="H4" s="3"/>
      <c r="I4" s="3"/>
      <c r="J4" s="3"/>
      <c r="K4" s="3"/>
      <c r="M4" s="41"/>
      <c r="N4" s="41"/>
      <c r="O4" s="41"/>
      <c r="P4" s="41"/>
      <c r="Q4" s="45"/>
      <c r="R4" s="46"/>
      <c r="S4" s="46"/>
      <c r="T4" s="42"/>
      <c r="U4" s="42"/>
      <c r="V4" s="42"/>
      <c r="W4" s="43"/>
      <c r="X4" s="44"/>
      <c r="Y4" s="42"/>
    </row>
    <row r="5" spans="1:25" s="10" customFormat="1" ht="13.8" x14ac:dyDescent="0.3">
      <c r="A5" s="3"/>
      <c r="B5" s="4" t="s">
        <v>20</v>
      </c>
      <c r="C5" s="6"/>
      <c r="D5" s="3"/>
      <c r="E5" s="4"/>
      <c r="F5" s="3"/>
      <c r="G5" s="3"/>
      <c r="H5" s="3"/>
      <c r="I5" s="3"/>
      <c r="J5" s="3"/>
      <c r="K5" s="3"/>
      <c r="M5" s="41"/>
      <c r="N5" s="41"/>
      <c r="O5" s="41"/>
      <c r="P5" s="41"/>
      <c r="Q5" s="45"/>
      <c r="R5" s="46"/>
      <c r="S5" s="46"/>
      <c r="T5" s="42"/>
      <c r="U5" s="42"/>
      <c r="V5" s="42"/>
      <c r="W5" s="43"/>
      <c r="X5" s="44"/>
      <c r="Y5" s="42"/>
    </row>
    <row r="6" spans="1:25" s="10" customFormat="1" ht="13.8" x14ac:dyDescent="0.3">
      <c r="A6" s="3"/>
      <c r="B6" s="3" t="s">
        <v>11</v>
      </c>
      <c r="C6" s="8"/>
      <c r="D6" s="3"/>
      <c r="E6" s="3"/>
      <c r="F6" s="3"/>
      <c r="G6" s="3"/>
      <c r="H6" s="3"/>
      <c r="I6" s="3"/>
      <c r="J6" s="3"/>
      <c r="K6" s="3"/>
      <c r="M6" s="41"/>
      <c r="N6" s="41"/>
      <c r="O6" s="41"/>
      <c r="P6" s="41"/>
      <c r="Q6" s="45"/>
      <c r="R6" s="46"/>
      <c r="S6" s="46"/>
      <c r="T6" s="42"/>
      <c r="U6" s="42"/>
      <c r="V6" s="42"/>
      <c r="W6" s="43"/>
      <c r="X6" s="44"/>
      <c r="Y6" s="42"/>
    </row>
    <row r="7" spans="1:25" s="10" customFormat="1" ht="13.8" x14ac:dyDescent="0.3">
      <c r="A7" s="3"/>
      <c r="B7" s="3"/>
      <c r="C7" s="3"/>
      <c r="D7" s="3"/>
      <c r="E7" s="3"/>
      <c r="F7" s="3"/>
      <c r="G7" s="3"/>
      <c r="H7" s="3"/>
      <c r="I7" s="3"/>
      <c r="J7" s="3"/>
      <c r="K7" s="3"/>
      <c r="M7" s="41"/>
      <c r="N7" s="41"/>
      <c r="O7" s="41"/>
      <c r="P7" s="41"/>
      <c r="Q7" s="45"/>
      <c r="R7" s="46"/>
      <c r="S7" s="46"/>
      <c r="T7" s="42"/>
      <c r="U7" s="42"/>
      <c r="V7" s="42"/>
      <c r="W7" s="43"/>
      <c r="X7" s="44"/>
      <c r="Y7" s="42"/>
    </row>
    <row r="8" spans="1:25" s="10" customFormat="1" ht="13.8" x14ac:dyDescent="0.3">
      <c r="A8" s="9"/>
      <c r="E8" s="11"/>
      <c r="F8" s="12"/>
      <c r="H8" s="13"/>
      <c r="I8" s="11"/>
      <c r="J8" s="14"/>
      <c r="K8" s="15"/>
      <c r="L8" s="32"/>
      <c r="M8" s="41"/>
      <c r="N8" s="41"/>
      <c r="O8" s="41"/>
      <c r="P8" s="41"/>
      <c r="Q8" s="45"/>
      <c r="R8" s="46"/>
      <c r="S8" s="46"/>
      <c r="T8" s="42"/>
      <c r="U8" s="42"/>
      <c r="V8" s="42"/>
      <c r="W8" s="42"/>
      <c r="X8" s="42"/>
      <c r="Y8" s="42"/>
    </row>
    <row r="9" spans="1:25" s="10" customFormat="1" ht="13.8" x14ac:dyDescent="0.3">
      <c r="E9" s="11"/>
      <c r="F9" s="13"/>
      <c r="H9" s="13"/>
      <c r="I9" s="11"/>
      <c r="J9" s="15"/>
      <c r="K9" s="15"/>
      <c r="L9" s="32"/>
      <c r="M9" s="41"/>
      <c r="N9" s="41"/>
      <c r="O9" s="41"/>
      <c r="P9" s="41"/>
      <c r="Q9" s="45"/>
      <c r="R9" s="46"/>
      <c r="S9" s="46"/>
      <c r="T9" s="42"/>
      <c r="U9" s="42"/>
      <c r="V9" s="42"/>
      <c r="W9" s="42"/>
      <c r="X9" s="42"/>
      <c r="Y9" s="42"/>
    </row>
    <row r="10" spans="1:25" s="10" customFormat="1" ht="13.8" x14ac:dyDescent="0.3">
      <c r="E10" s="11"/>
      <c r="F10" s="13"/>
      <c r="H10" s="13"/>
      <c r="I10" s="11"/>
      <c r="J10" s="12"/>
      <c r="K10" s="13"/>
      <c r="L10" s="32"/>
      <c r="M10" s="41"/>
      <c r="N10" s="41"/>
      <c r="O10" s="41"/>
      <c r="P10" s="41"/>
      <c r="Q10" s="45"/>
      <c r="R10" s="46"/>
      <c r="S10" s="46"/>
      <c r="T10" s="42"/>
      <c r="U10" s="42"/>
      <c r="V10" s="42"/>
      <c r="W10" s="42"/>
      <c r="X10" s="42"/>
      <c r="Y10" s="42"/>
    </row>
    <row r="11" spans="1:25" s="10" customFormat="1" ht="13.8" x14ac:dyDescent="0.3">
      <c r="E11" s="11"/>
      <c r="F11" s="13"/>
      <c r="I11" s="16"/>
      <c r="J11" s="12"/>
      <c r="M11" s="41"/>
      <c r="N11" s="41"/>
      <c r="O11" s="41"/>
      <c r="P11" s="41"/>
      <c r="Q11" s="41"/>
      <c r="R11" s="41"/>
      <c r="S11" s="41"/>
      <c r="T11" s="42"/>
      <c r="U11" s="42"/>
      <c r="V11" s="42"/>
      <c r="W11" s="42"/>
      <c r="X11" s="42"/>
      <c r="Y11" s="42"/>
    </row>
    <row r="12" spans="1:25" x14ac:dyDescent="0.3">
      <c r="C12" s="18" t="str">
        <f>G4</f>
        <v>IMPORTANT INFORMATION</v>
      </c>
      <c r="M12" s="41"/>
      <c r="N12" s="41"/>
      <c r="O12" s="41"/>
      <c r="P12" s="41"/>
      <c r="Q12" s="47"/>
      <c r="R12" s="47"/>
      <c r="S12" s="47"/>
    </row>
    <row r="13" spans="1:25" s="10" customFormat="1" ht="13.8" x14ac:dyDescent="0.3">
      <c r="M13" s="41"/>
      <c r="N13" s="41"/>
      <c r="O13" s="41"/>
      <c r="P13" s="41"/>
      <c r="Q13" s="41"/>
      <c r="R13" s="41"/>
      <c r="S13" s="41"/>
      <c r="T13" s="42"/>
      <c r="U13" s="42"/>
      <c r="V13" s="42"/>
      <c r="W13" s="42"/>
      <c r="X13" s="42"/>
      <c r="Y13" s="42"/>
    </row>
    <row r="14" spans="1:25" s="10" customFormat="1" ht="13.8" x14ac:dyDescent="0.3">
      <c r="B14" s="19" t="s">
        <v>21</v>
      </c>
      <c r="M14" s="41"/>
      <c r="N14" s="41"/>
      <c r="O14" s="41"/>
      <c r="P14" s="41"/>
      <c r="Q14" s="41"/>
      <c r="R14" s="41"/>
      <c r="S14" s="41"/>
      <c r="T14" s="42"/>
      <c r="U14" s="42"/>
      <c r="V14" s="42"/>
      <c r="W14" s="42"/>
      <c r="X14" s="42"/>
      <c r="Y14" s="42"/>
    </row>
    <row r="15" spans="1:25" s="10" customFormat="1" ht="13.8" x14ac:dyDescent="0.3">
      <c r="A15" s="20"/>
      <c r="K15" s="20"/>
      <c r="M15" s="45"/>
      <c r="N15" s="45"/>
      <c r="O15" s="45"/>
      <c r="P15" s="45"/>
      <c r="Q15" s="45"/>
      <c r="R15" s="46"/>
      <c r="S15" s="46"/>
      <c r="T15" s="42"/>
      <c r="U15" s="42"/>
      <c r="V15" s="42"/>
      <c r="W15" s="42"/>
      <c r="X15" s="42"/>
      <c r="Y15" s="42"/>
    </row>
    <row r="16" spans="1:25" s="10" customFormat="1" ht="12.75" customHeight="1" x14ac:dyDescent="0.3">
      <c r="B16" s="80" t="s">
        <v>41</v>
      </c>
      <c r="C16" s="80"/>
      <c r="D16" s="80"/>
      <c r="E16" s="80"/>
      <c r="F16" s="80"/>
      <c r="G16" s="80"/>
      <c r="H16" s="80"/>
      <c r="I16" s="80"/>
      <c r="J16" s="80"/>
      <c r="M16" s="45"/>
      <c r="N16" s="45"/>
      <c r="O16" s="45"/>
      <c r="P16" s="45"/>
      <c r="Q16" s="45"/>
      <c r="R16" s="46"/>
      <c r="S16" s="46"/>
      <c r="T16" s="42"/>
      <c r="U16" s="42"/>
      <c r="V16" s="42"/>
      <c r="W16" s="42"/>
      <c r="X16" s="42"/>
      <c r="Y16" s="42"/>
    </row>
    <row r="17" spans="1:25" s="10" customFormat="1" ht="13.8" x14ac:dyDescent="0.3">
      <c r="B17" s="80"/>
      <c r="C17" s="80"/>
      <c r="D17" s="80"/>
      <c r="E17" s="80"/>
      <c r="F17" s="80"/>
      <c r="G17" s="80"/>
      <c r="H17" s="80"/>
      <c r="I17" s="80"/>
      <c r="J17" s="80"/>
      <c r="M17" s="45"/>
      <c r="N17" s="45"/>
      <c r="O17" s="45"/>
      <c r="P17" s="45"/>
      <c r="Q17" s="45"/>
      <c r="R17" s="46"/>
      <c r="S17" s="46"/>
      <c r="T17" s="42"/>
      <c r="U17" s="42"/>
      <c r="V17" s="42"/>
      <c r="W17" s="42"/>
      <c r="X17" s="42"/>
      <c r="Y17" s="42"/>
    </row>
    <row r="18" spans="1:25" s="10" customFormat="1" ht="13.8" x14ac:dyDescent="0.3">
      <c r="B18" s="80"/>
      <c r="C18" s="80"/>
      <c r="D18" s="80"/>
      <c r="E18" s="80"/>
      <c r="F18" s="80"/>
      <c r="G18" s="80"/>
      <c r="H18" s="80"/>
      <c r="I18" s="80"/>
      <c r="J18" s="80"/>
      <c r="M18" s="45"/>
      <c r="N18" s="45"/>
      <c r="O18" s="45"/>
      <c r="P18" s="45"/>
      <c r="Q18" s="45"/>
      <c r="R18" s="46"/>
      <c r="S18" s="46"/>
      <c r="T18" s="42"/>
      <c r="U18" s="42"/>
      <c r="V18" s="42"/>
      <c r="W18" s="42"/>
      <c r="X18" s="42"/>
      <c r="Y18" s="42"/>
    </row>
    <row r="19" spans="1:25" s="10" customFormat="1" ht="13.8" x14ac:dyDescent="0.3">
      <c r="B19" s="80"/>
      <c r="C19" s="80"/>
      <c r="D19" s="80"/>
      <c r="E19" s="80"/>
      <c r="F19" s="80"/>
      <c r="G19" s="80"/>
      <c r="H19" s="80"/>
      <c r="I19" s="80"/>
      <c r="J19" s="80"/>
      <c r="M19" s="45"/>
      <c r="N19" s="45"/>
      <c r="O19" s="45"/>
      <c r="P19" s="45"/>
      <c r="Q19" s="45"/>
      <c r="R19" s="46"/>
      <c r="S19" s="46"/>
      <c r="T19" s="42"/>
      <c r="U19" s="42"/>
      <c r="V19" s="42"/>
      <c r="W19" s="42"/>
      <c r="X19" s="42"/>
      <c r="Y19" s="42"/>
    </row>
    <row r="20" spans="1:25" s="10" customFormat="1" ht="12.75" customHeight="1" x14ac:dyDescent="0.3">
      <c r="A20" s="20"/>
      <c r="B20" s="21" t="s">
        <v>39</v>
      </c>
      <c r="C20" s="20"/>
      <c r="D20" s="20"/>
      <c r="E20" s="20"/>
      <c r="F20" s="20"/>
      <c r="G20" s="20"/>
      <c r="H20" s="20"/>
      <c r="I20" s="20"/>
      <c r="J20" s="20"/>
      <c r="K20" s="20"/>
      <c r="M20" s="45"/>
      <c r="N20" s="45"/>
      <c r="O20" s="45"/>
      <c r="P20" s="45"/>
      <c r="Q20" s="45"/>
      <c r="R20" s="46"/>
      <c r="S20" s="46"/>
      <c r="T20" s="42"/>
      <c r="U20" s="42"/>
      <c r="V20" s="42"/>
      <c r="W20" s="42"/>
      <c r="X20" s="42"/>
      <c r="Y20" s="42"/>
    </row>
    <row r="21" spans="1:25" s="10" customFormat="1" ht="13.8" x14ac:dyDescent="0.3">
      <c r="A21" s="20"/>
      <c r="B21" s="21"/>
      <c r="C21" s="20"/>
      <c r="D21" s="20"/>
      <c r="E21" s="20"/>
      <c r="F21" s="20"/>
      <c r="G21" s="20"/>
      <c r="H21" s="20"/>
      <c r="I21" s="20"/>
      <c r="J21" s="20"/>
      <c r="K21" s="20"/>
      <c r="M21" s="45"/>
      <c r="N21" s="45"/>
      <c r="O21" s="45"/>
      <c r="P21" s="45"/>
      <c r="Q21" s="45"/>
      <c r="R21" s="46"/>
      <c r="S21" s="46"/>
      <c r="T21" s="42"/>
      <c r="U21" s="42"/>
      <c r="V21" s="42"/>
      <c r="W21" s="42"/>
      <c r="X21" s="42"/>
      <c r="Y21" s="42"/>
    </row>
    <row r="22" spans="1:25" s="10" customFormat="1" ht="13.8" x14ac:dyDescent="0.3">
      <c r="A22" s="20"/>
      <c r="B22" s="80" t="s">
        <v>42</v>
      </c>
      <c r="C22" s="80"/>
      <c r="D22" s="80"/>
      <c r="E22" s="80"/>
      <c r="F22" s="80"/>
      <c r="G22" s="80"/>
      <c r="H22" s="80"/>
      <c r="I22" s="80"/>
      <c r="J22" s="80"/>
      <c r="K22" s="20"/>
      <c r="M22" s="45"/>
      <c r="N22" s="45"/>
      <c r="O22" s="45"/>
      <c r="P22" s="45"/>
      <c r="Q22" s="45"/>
      <c r="R22" s="46"/>
      <c r="S22" s="46"/>
      <c r="T22" s="42"/>
      <c r="U22" s="42"/>
      <c r="V22" s="42"/>
      <c r="W22" s="42"/>
      <c r="X22" s="42"/>
      <c r="Y22" s="42"/>
    </row>
    <row r="23" spans="1:25" s="10" customFormat="1" ht="13.8" x14ac:dyDescent="0.3">
      <c r="A23" s="20"/>
      <c r="B23" s="80"/>
      <c r="C23" s="80"/>
      <c r="D23" s="80"/>
      <c r="E23" s="80"/>
      <c r="F23" s="80"/>
      <c r="G23" s="80"/>
      <c r="H23" s="80"/>
      <c r="I23" s="80"/>
      <c r="J23" s="80"/>
      <c r="K23" s="20"/>
      <c r="M23" s="45"/>
      <c r="N23" s="45"/>
      <c r="O23" s="45"/>
      <c r="P23" s="45"/>
      <c r="Q23" s="45"/>
      <c r="R23" s="46"/>
      <c r="S23" s="49"/>
      <c r="T23" s="42"/>
      <c r="U23" s="42"/>
      <c r="V23" s="42"/>
      <c r="W23" s="42"/>
      <c r="X23" s="42"/>
      <c r="Y23" s="42"/>
    </row>
    <row r="24" spans="1:25" s="10" customFormat="1" ht="13.8" x14ac:dyDescent="0.3">
      <c r="A24" s="20"/>
      <c r="B24" s="80"/>
      <c r="C24" s="80"/>
      <c r="D24" s="80"/>
      <c r="E24" s="80"/>
      <c r="F24" s="80"/>
      <c r="G24" s="80"/>
      <c r="H24" s="80"/>
      <c r="I24" s="80"/>
      <c r="J24" s="80"/>
      <c r="K24" s="20"/>
      <c r="M24" s="45"/>
      <c r="N24" s="45"/>
      <c r="O24" s="45"/>
      <c r="P24" s="45"/>
      <c r="Q24" s="45"/>
      <c r="R24" s="46"/>
      <c r="S24" s="49"/>
      <c r="T24" s="42"/>
      <c r="U24" s="42"/>
      <c r="V24" s="42"/>
      <c r="W24" s="42"/>
      <c r="X24" s="42"/>
      <c r="Y24" s="42"/>
    </row>
    <row r="25" spans="1:25" s="10" customFormat="1" ht="12.75" customHeight="1" x14ac:dyDescent="0.3">
      <c r="A25" s="20"/>
      <c r="B25" s="75"/>
      <c r="C25" s="75"/>
      <c r="D25" s="75"/>
      <c r="E25" s="75"/>
      <c r="F25" s="77" t="s">
        <v>64</v>
      </c>
      <c r="G25" s="75"/>
      <c r="H25" s="75"/>
      <c r="I25" s="75"/>
      <c r="J25" s="75"/>
      <c r="K25" s="20"/>
      <c r="M25" s="45"/>
      <c r="N25" s="45"/>
      <c r="O25" s="45"/>
      <c r="P25" s="45"/>
      <c r="Q25" s="45"/>
      <c r="R25" s="46"/>
      <c r="S25" s="46"/>
      <c r="T25" s="42"/>
      <c r="U25" s="42"/>
      <c r="V25" s="42"/>
      <c r="W25" s="42"/>
      <c r="X25" s="42"/>
      <c r="Y25" s="42"/>
    </row>
    <row r="26" spans="1:25" s="10" customFormat="1" ht="13.8" x14ac:dyDescent="0.3">
      <c r="A26" s="20"/>
      <c r="B26" s="80" t="s">
        <v>43</v>
      </c>
      <c r="C26" s="80"/>
      <c r="D26" s="80"/>
      <c r="E26" s="80"/>
      <c r="F26" s="80"/>
      <c r="G26" s="80"/>
      <c r="H26" s="80"/>
      <c r="I26" s="80"/>
      <c r="J26" s="80"/>
      <c r="K26" s="20"/>
      <c r="M26" s="45"/>
      <c r="N26" s="45"/>
      <c r="O26" s="45"/>
      <c r="P26" s="45"/>
      <c r="Q26" s="45"/>
      <c r="R26" s="46"/>
      <c r="S26" s="46"/>
      <c r="T26" s="42"/>
      <c r="U26" s="42"/>
      <c r="V26" s="42"/>
      <c r="W26" s="42"/>
      <c r="X26" s="42"/>
      <c r="Y26" s="42"/>
    </row>
    <row r="27" spans="1:25" s="10" customFormat="1" ht="13.8" x14ac:dyDescent="0.3">
      <c r="A27" s="20"/>
      <c r="B27" s="80"/>
      <c r="C27" s="80"/>
      <c r="D27" s="80"/>
      <c r="E27" s="80"/>
      <c r="F27" s="80"/>
      <c r="G27" s="80"/>
      <c r="H27" s="80"/>
      <c r="I27" s="80"/>
      <c r="J27" s="80"/>
      <c r="K27" s="20"/>
      <c r="M27" s="45"/>
      <c r="N27" s="45"/>
      <c r="O27" s="45"/>
      <c r="P27" s="45"/>
      <c r="Q27" s="45"/>
      <c r="R27" s="46"/>
      <c r="S27" s="46"/>
      <c r="T27" s="42"/>
      <c r="U27" s="42"/>
      <c r="V27" s="42"/>
      <c r="W27" s="42"/>
      <c r="X27" s="42"/>
      <c r="Y27" s="42"/>
    </row>
    <row r="28" spans="1:25" s="10" customFormat="1" ht="13.8" x14ac:dyDescent="0.3">
      <c r="A28" s="20"/>
      <c r="B28" s="75"/>
      <c r="C28" s="75"/>
      <c r="D28" s="75"/>
      <c r="E28" s="75"/>
      <c r="F28" s="75"/>
      <c r="G28" s="75"/>
      <c r="H28" s="75"/>
      <c r="I28" s="75"/>
      <c r="J28" s="75"/>
      <c r="K28" s="20"/>
      <c r="M28" s="45"/>
      <c r="N28" s="45"/>
      <c r="O28" s="45"/>
      <c r="P28" s="45"/>
      <c r="Q28" s="45"/>
      <c r="R28" s="46"/>
      <c r="S28" s="46"/>
      <c r="T28" s="42"/>
      <c r="U28" s="42"/>
      <c r="V28" s="42"/>
      <c r="W28" s="42"/>
      <c r="X28" s="42"/>
      <c r="Y28" s="42"/>
    </row>
    <row r="29" spans="1:25" s="10" customFormat="1" ht="13.8" x14ac:dyDescent="0.3">
      <c r="A29" s="20"/>
      <c r="B29" s="80" t="s">
        <v>44</v>
      </c>
      <c r="C29" s="80"/>
      <c r="D29" s="80"/>
      <c r="E29" s="80"/>
      <c r="F29" s="80"/>
      <c r="G29" s="80"/>
      <c r="H29" s="80"/>
      <c r="I29" s="80"/>
      <c r="J29" s="80"/>
      <c r="K29" s="20"/>
      <c r="M29" s="45"/>
      <c r="N29" s="45"/>
      <c r="O29" s="45"/>
      <c r="P29" s="45"/>
      <c r="Q29" s="45"/>
      <c r="R29" s="46"/>
      <c r="S29" s="46"/>
      <c r="T29" s="42"/>
      <c r="U29" s="42"/>
      <c r="V29" s="42"/>
      <c r="W29" s="42"/>
      <c r="X29" s="42"/>
      <c r="Y29" s="42"/>
    </row>
    <row r="30" spans="1:25" s="10" customFormat="1" ht="13.8" x14ac:dyDescent="0.3">
      <c r="A30" s="20"/>
      <c r="B30" s="80"/>
      <c r="C30" s="80"/>
      <c r="D30" s="80"/>
      <c r="E30" s="80"/>
      <c r="F30" s="80"/>
      <c r="G30" s="80"/>
      <c r="H30" s="80"/>
      <c r="I30" s="80"/>
      <c r="J30" s="80"/>
      <c r="K30" s="20"/>
      <c r="M30" s="45"/>
      <c r="N30" s="45"/>
      <c r="O30" s="45"/>
      <c r="P30" s="45"/>
      <c r="Q30" s="45"/>
      <c r="R30" s="46"/>
      <c r="S30" s="46"/>
      <c r="T30" s="42"/>
      <c r="U30" s="42"/>
      <c r="V30" s="42"/>
      <c r="W30" s="42"/>
      <c r="X30" s="42"/>
      <c r="Y30" s="42"/>
    </row>
    <row r="31" spans="1:25" s="10" customFormat="1" ht="12.75" customHeight="1" x14ac:dyDescent="0.3">
      <c r="A31" s="20"/>
      <c r="B31" s="80"/>
      <c r="C31" s="80"/>
      <c r="D31" s="80"/>
      <c r="E31" s="80"/>
      <c r="F31" s="80"/>
      <c r="G31" s="80"/>
      <c r="H31" s="80"/>
      <c r="I31" s="80"/>
      <c r="J31" s="80"/>
      <c r="K31" s="20"/>
      <c r="M31" s="45"/>
      <c r="N31" s="45"/>
      <c r="O31" s="45"/>
      <c r="P31" s="45"/>
      <c r="Q31" s="45"/>
      <c r="R31" s="46"/>
      <c r="S31" s="46"/>
      <c r="T31" s="42"/>
      <c r="U31" s="42"/>
      <c r="V31" s="42"/>
      <c r="W31" s="42"/>
      <c r="X31" s="42"/>
      <c r="Y31" s="42"/>
    </row>
    <row r="32" spans="1:25" s="10" customFormat="1" ht="13.8" x14ac:dyDescent="0.3">
      <c r="A32" s="20"/>
      <c r="B32" s="80"/>
      <c r="C32" s="80"/>
      <c r="D32" s="80"/>
      <c r="E32" s="80"/>
      <c r="F32" s="80"/>
      <c r="G32" s="80"/>
      <c r="H32" s="80"/>
      <c r="I32" s="80"/>
      <c r="J32" s="80"/>
      <c r="K32" s="20"/>
      <c r="M32" s="45"/>
      <c r="N32" s="45"/>
      <c r="O32" s="45"/>
      <c r="P32" s="45"/>
      <c r="Q32" s="45"/>
      <c r="R32" s="46"/>
      <c r="S32" s="46"/>
      <c r="T32" s="42"/>
      <c r="U32" s="42"/>
      <c r="V32" s="42"/>
      <c r="W32" s="42"/>
      <c r="X32" s="42"/>
      <c r="Y32" s="42"/>
    </row>
    <row r="33" spans="1:25" s="10" customFormat="1" ht="12.75" customHeight="1" x14ac:dyDescent="0.3">
      <c r="A33" s="20"/>
      <c r="B33" s="80"/>
      <c r="C33" s="80"/>
      <c r="D33" s="80"/>
      <c r="E33" s="80"/>
      <c r="F33" s="80"/>
      <c r="G33" s="80"/>
      <c r="H33" s="80"/>
      <c r="I33" s="80"/>
      <c r="J33" s="80"/>
      <c r="K33" s="20"/>
      <c r="M33" s="45"/>
      <c r="N33" s="45"/>
      <c r="O33" s="45"/>
      <c r="P33" s="45"/>
      <c r="Q33" s="45"/>
      <c r="R33" s="46"/>
      <c r="S33" s="46"/>
      <c r="T33" s="42"/>
      <c r="U33" s="42"/>
      <c r="V33" s="42"/>
      <c r="W33" s="42"/>
      <c r="X33" s="42"/>
      <c r="Y33" s="42"/>
    </row>
    <row r="34" spans="1:25" s="10" customFormat="1" ht="13.8" x14ac:dyDescent="0.3">
      <c r="A34" s="20"/>
      <c r="B34" s="75"/>
      <c r="C34" s="75"/>
      <c r="D34" s="82" t="s">
        <v>22</v>
      </c>
      <c r="E34" s="82"/>
      <c r="F34" s="82"/>
      <c r="G34" s="82"/>
      <c r="H34" s="82"/>
      <c r="I34" s="75"/>
      <c r="J34" s="75"/>
      <c r="K34" s="20"/>
      <c r="M34" s="45"/>
      <c r="N34" s="45"/>
      <c r="O34" s="45"/>
      <c r="P34" s="45"/>
      <c r="Q34" s="45"/>
      <c r="R34" s="46"/>
      <c r="S34" s="49"/>
      <c r="T34" s="42"/>
      <c r="U34" s="42"/>
      <c r="V34" s="42"/>
      <c r="W34" s="42"/>
      <c r="X34" s="42"/>
      <c r="Y34" s="42"/>
    </row>
    <row r="35" spans="1:25" s="10" customFormat="1" ht="13.8" x14ac:dyDescent="0.3">
      <c r="A35" s="20"/>
      <c r="B35" s="20"/>
      <c r="C35" s="20"/>
      <c r="I35" s="20"/>
      <c r="J35" s="20"/>
      <c r="K35" s="20"/>
      <c r="M35" s="45"/>
      <c r="N35" s="45"/>
      <c r="O35" s="45"/>
      <c r="P35" s="45"/>
      <c r="Q35" s="45"/>
      <c r="R35" s="46"/>
      <c r="S35" s="49"/>
      <c r="T35" s="42"/>
      <c r="U35" s="42"/>
      <c r="V35" s="42"/>
      <c r="W35" s="42"/>
      <c r="X35" s="42"/>
      <c r="Y35" s="42"/>
    </row>
    <row r="36" spans="1:25" s="10" customFormat="1" ht="12.75" customHeight="1" x14ac:dyDescent="0.3">
      <c r="A36" s="20"/>
      <c r="B36" s="21" t="s">
        <v>23</v>
      </c>
      <c r="C36" s="20"/>
      <c r="D36" s="20"/>
      <c r="E36" s="20"/>
      <c r="F36" s="76"/>
      <c r="G36" s="20"/>
      <c r="H36" s="20"/>
      <c r="I36" s="20"/>
      <c r="J36" s="20"/>
      <c r="K36" s="20"/>
      <c r="M36" s="45"/>
      <c r="N36" s="45"/>
      <c r="O36" s="45"/>
      <c r="P36" s="45"/>
      <c r="Q36" s="45"/>
      <c r="R36" s="46"/>
      <c r="S36" s="46"/>
      <c r="T36" s="42"/>
      <c r="U36" s="42"/>
      <c r="V36" s="42"/>
      <c r="W36" s="42"/>
      <c r="X36" s="42"/>
      <c r="Y36" s="42"/>
    </row>
    <row r="37" spans="1:25" s="10" customFormat="1" ht="13.8" x14ac:dyDescent="0.3">
      <c r="A37" s="20"/>
      <c r="B37" s="21"/>
      <c r="C37" s="20"/>
      <c r="D37" s="20"/>
      <c r="E37" s="20"/>
      <c r="F37" s="76"/>
      <c r="G37" s="20"/>
      <c r="H37" s="20"/>
      <c r="I37" s="20"/>
      <c r="J37" s="20"/>
      <c r="K37" s="20"/>
      <c r="M37" s="45"/>
      <c r="N37" s="45"/>
      <c r="O37" s="45"/>
      <c r="P37" s="45"/>
      <c r="Q37" s="45"/>
      <c r="R37" s="46"/>
      <c r="S37" s="46"/>
      <c r="T37" s="42"/>
      <c r="U37" s="42"/>
      <c r="V37" s="42"/>
      <c r="W37" s="42"/>
      <c r="X37" s="42"/>
      <c r="Y37" s="42"/>
    </row>
    <row r="38" spans="1:25" s="10" customFormat="1" ht="13.8" x14ac:dyDescent="0.3">
      <c r="A38" s="20"/>
      <c r="B38" s="80" t="s">
        <v>45</v>
      </c>
      <c r="C38" s="80"/>
      <c r="D38" s="80"/>
      <c r="E38" s="80"/>
      <c r="F38" s="80"/>
      <c r="G38" s="80"/>
      <c r="H38" s="80"/>
      <c r="I38" s="80"/>
      <c r="J38" s="80"/>
      <c r="K38" s="20"/>
      <c r="M38" s="45"/>
      <c r="N38" s="45"/>
      <c r="O38" s="45"/>
      <c r="P38" s="45"/>
      <c r="Q38" s="45"/>
      <c r="R38" s="46"/>
      <c r="S38" s="46"/>
      <c r="T38" s="42"/>
      <c r="U38" s="42"/>
      <c r="V38" s="42"/>
      <c r="W38" s="42"/>
      <c r="X38" s="42"/>
      <c r="Y38" s="42"/>
    </row>
    <row r="39" spans="1:25" s="10" customFormat="1" ht="13.8" x14ac:dyDescent="0.3">
      <c r="A39" s="20"/>
      <c r="B39" s="80"/>
      <c r="C39" s="80"/>
      <c r="D39" s="80"/>
      <c r="E39" s="80"/>
      <c r="F39" s="80"/>
      <c r="G39" s="80"/>
      <c r="H39" s="80"/>
      <c r="I39" s="80"/>
      <c r="J39" s="80"/>
      <c r="K39" s="20"/>
      <c r="M39" s="45"/>
      <c r="N39" s="45"/>
      <c r="O39" s="45"/>
      <c r="P39" s="45"/>
      <c r="Q39" s="45"/>
      <c r="R39" s="46"/>
      <c r="S39" s="46"/>
      <c r="T39" s="42"/>
      <c r="U39" s="42"/>
      <c r="V39" s="42"/>
      <c r="W39" s="42"/>
      <c r="X39" s="42"/>
      <c r="Y39" s="42"/>
    </row>
    <row r="40" spans="1:25" s="10" customFormat="1" ht="13.8" x14ac:dyDescent="0.3">
      <c r="A40" s="20"/>
      <c r="B40" s="75"/>
      <c r="C40" s="75"/>
      <c r="D40" s="75"/>
      <c r="E40" s="75"/>
      <c r="F40" s="75"/>
      <c r="G40" s="75"/>
      <c r="H40" s="75"/>
      <c r="I40" s="75"/>
      <c r="J40" s="75"/>
      <c r="K40" s="20"/>
      <c r="M40" s="45"/>
      <c r="N40" s="45"/>
      <c r="O40" s="45"/>
      <c r="P40" s="45"/>
      <c r="Q40" s="45"/>
      <c r="R40" s="46"/>
      <c r="S40" s="46"/>
      <c r="T40" s="42"/>
      <c r="U40" s="42"/>
      <c r="V40" s="42"/>
      <c r="W40" s="42"/>
      <c r="X40" s="42"/>
      <c r="Y40" s="42"/>
    </row>
    <row r="41" spans="1:25" s="10" customFormat="1" ht="13.8" x14ac:dyDescent="0.3">
      <c r="A41" s="20"/>
      <c r="B41" s="80" t="s">
        <v>46</v>
      </c>
      <c r="C41" s="80"/>
      <c r="D41" s="80"/>
      <c r="E41" s="80"/>
      <c r="F41" s="80"/>
      <c r="G41" s="80"/>
      <c r="H41" s="80"/>
      <c r="I41" s="80"/>
      <c r="J41" s="80"/>
      <c r="K41" s="20"/>
      <c r="M41" s="45"/>
      <c r="N41" s="45"/>
      <c r="O41" s="45"/>
      <c r="P41" s="45"/>
      <c r="Q41" s="45"/>
      <c r="R41" s="46"/>
      <c r="S41" s="46"/>
      <c r="T41" s="42"/>
      <c r="U41" s="42"/>
      <c r="V41" s="42"/>
      <c r="W41" s="42"/>
      <c r="X41" s="42"/>
      <c r="Y41" s="42"/>
    </row>
    <row r="42" spans="1:25" s="10" customFormat="1" ht="13.8" x14ac:dyDescent="0.3">
      <c r="A42" s="20"/>
      <c r="B42" s="80"/>
      <c r="C42" s="80"/>
      <c r="D42" s="80"/>
      <c r="E42" s="80"/>
      <c r="F42" s="80"/>
      <c r="G42" s="80"/>
      <c r="H42" s="80"/>
      <c r="I42" s="80"/>
      <c r="J42" s="80"/>
      <c r="K42" s="20"/>
      <c r="M42" s="45"/>
      <c r="N42" s="45"/>
      <c r="O42" s="45"/>
      <c r="P42" s="45"/>
      <c r="Q42" s="45"/>
      <c r="R42" s="46"/>
      <c r="S42" s="46"/>
      <c r="T42" s="42"/>
      <c r="U42" s="42"/>
      <c r="V42" s="42"/>
      <c r="W42" s="42"/>
      <c r="X42" s="42"/>
      <c r="Y42" s="42"/>
    </row>
    <row r="43" spans="1:25" s="10" customFormat="1" ht="13.8" x14ac:dyDescent="0.3">
      <c r="A43" s="20"/>
      <c r="B43" s="80"/>
      <c r="C43" s="80"/>
      <c r="D43" s="80"/>
      <c r="E43" s="80"/>
      <c r="F43" s="80"/>
      <c r="G43" s="80"/>
      <c r="H43" s="80"/>
      <c r="I43" s="80"/>
      <c r="J43" s="80"/>
      <c r="K43" s="20"/>
      <c r="M43" s="45"/>
      <c r="N43" s="45"/>
      <c r="O43" s="45"/>
      <c r="P43" s="45"/>
      <c r="Q43" s="45"/>
      <c r="R43" s="46"/>
      <c r="S43" s="46"/>
      <c r="T43" s="42"/>
      <c r="U43" s="42"/>
      <c r="V43" s="42"/>
      <c r="W43" s="42"/>
      <c r="X43" s="42"/>
      <c r="Y43" s="42"/>
    </row>
    <row r="44" spans="1:25" s="10" customFormat="1" ht="13.8" x14ac:dyDescent="0.3">
      <c r="A44" s="20"/>
      <c r="B44" s="75"/>
      <c r="C44" s="75"/>
      <c r="D44" s="75"/>
      <c r="E44" s="75"/>
      <c r="F44" s="75"/>
      <c r="G44" s="75"/>
      <c r="H44" s="75"/>
      <c r="I44" s="75"/>
      <c r="J44" s="75"/>
      <c r="K44" s="20"/>
      <c r="M44" s="45"/>
      <c r="N44" s="45"/>
      <c r="O44" s="45"/>
      <c r="P44" s="45"/>
      <c r="Q44" s="45"/>
      <c r="R44" s="46"/>
      <c r="S44" s="46"/>
      <c r="T44" s="42"/>
      <c r="U44" s="42"/>
      <c r="V44" s="42"/>
      <c r="W44" s="42"/>
      <c r="X44" s="42"/>
      <c r="Y44" s="42"/>
    </row>
    <row r="45" spans="1:25" s="10" customFormat="1" ht="12.75" customHeight="1" x14ac:dyDescent="0.3">
      <c r="A45" s="20"/>
      <c r="B45" s="80" t="s">
        <v>40</v>
      </c>
      <c r="C45" s="80"/>
      <c r="D45" s="80"/>
      <c r="E45" s="80"/>
      <c r="F45" s="80"/>
      <c r="G45" s="80"/>
      <c r="H45" s="80"/>
      <c r="I45" s="80"/>
      <c r="J45" s="80"/>
      <c r="K45" s="20"/>
      <c r="M45" s="45"/>
      <c r="N45" s="45"/>
      <c r="O45" s="45"/>
      <c r="P45" s="45"/>
      <c r="Q45" s="45"/>
      <c r="R45" s="46"/>
      <c r="S45" s="46"/>
      <c r="T45" s="42"/>
      <c r="U45" s="42"/>
      <c r="V45" s="42"/>
      <c r="W45" s="42"/>
      <c r="X45" s="42"/>
      <c r="Y45" s="42"/>
    </row>
    <row r="46" spans="1:25" s="10" customFormat="1" ht="13.8" x14ac:dyDescent="0.3">
      <c r="A46" s="20"/>
      <c r="B46" s="80"/>
      <c r="C46" s="80"/>
      <c r="D46" s="80"/>
      <c r="E46" s="80"/>
      <c r="F46" s="80"/>
      <c r="G46" s="80"/>
      <c r="H46" s="80"/>
      <c r="I46" s="80"/>
      <c r="J46" s="80"/>
      <c r="K46" s="20"/>
      <c r="M46" s="45"/>
      <c r="N46" s="45"/>
      <c r="O46" s="45"/>
      <c r="P46" s="45"/>
      <c r="Q46" s="45"/>
      <c r="R46" s="46"/>
      <c r="S46" s="46"/>
      <c r="T46" s="42"/>
      <c r="U46" s="42"/>
      <c r="V46" s="42"/>
      <c r="W46" s="42"/>
      <c r="X46" s="42"/>
      <c r="Y46" s="42"/>
    </row>
    <row r="47" spans="1:25" s="10" customFormat="1" ht="13.8" x14ac:dyDescent="0.3">
      <c r="A47" s="20"/>
      <c r="B47" s="80"/>
      <c r="C47" s="80"/>
      <c r="D47" s="80"/>
      <c r="E47" s="80"/>
      <c r="F47" s="80"/>
      <c r="G47" s="80"/>
      <c r="H47" s="80"/>
      <c r="I47" s="80"/>
      <c r="J47" s="80"/>
      <c r="K47" s="20"/>
      <c r="M47" s="45"/>
      <c r="N47" s="45"/>
      <c r="O47" s="45"/>
      <c r="P47" s="45"/>
      <c r="Q47" s="45"/>
      <c r="R47" s="46"/>
      <c r="S47" s="46"/>
      <c r="T47" s="42"/>
      <c r="U47" s="42"/>
      <c r="V47" s="42"/>
      <c r="W47" s="42"/>
      <c r="X47" s="42"/>
      <c r="Y47" s="42"/>
    </row>
    <row r="48" spans="1:25" s="10" customFormat="1" ht="12.75" customHeight="1" x14ac:dyDescent="0.3">
      <c r="A48" s="20"/>
      <c r="B48" s="80"/>
      <c r="C48" s="80"/>
      <c r="D48" s="80"/>
      <c r="E48" s="80"/>
      <c r="F48" s="80"/>
      <c r="G48" s="80"/>
      <c r="H48" s="80"/>
      <c r="I48" s="80"/>
      <c r="J48" s="80"/>
      <c r="K48" s="20"/>
      <c r="M48" s="45"/>
      <c r="N48" s="45"/>
      <c r="O48" s="45"/>
      <c r="P48" s="45"/>
      <c r="Q48" s="45"/>
      <c r="R48" s="46"/>
      <c r="S48" s="46"/>
      <c r="T48" s="42"/>
      <c r="U48" s="42"/>
      <c r="V48" s="42"/>
      <c r="W48" s="42"/>
      <c r="X48" s="42"/>
      <c r="Y48" s="42"/>
    </row>
    <row r="49" spans="1:25" s="10" customFormat="1" ht="13.8" x14ac:dyDescent="0.3">
      <c r="A49" s="20"/>
      <c r="B49" s="20" t="s">
        <v>47</v>
      </c>
      <c r="C49" s="20"/>
      <c r="D49" s="20"/>
      <c r="E49" s="20"/>
      <c r="F49" s="20"/>
      <c r="G49" s="20"/>
      <c r="H49" s="20"/>
      <c r="I49" s="20"/>
      <c r="J49" s="20"/>
      <c r="K49" s="20"/>
      <c r="M49" s="45"/>
      <c r="N49" s="45"/>
      <c r="O49" s="45"/>
      <c r="P49" s="45"/>
      <c r="Q49" s="45"/>
      <c r="R49" s="46"/>
      <c r="S49" s="46"/>
      <c r="T49" s="42"/>
      <c r="U49" s="42"/>
      <c r="V49" s="42"/>
      <c r="W49" s="42"/>
      <c r="X49" s="42"/>
      <c r="Y49" s="42"/>
    </row>
    <row r="50" spans="1:25" s="10" customFormat="1" ht="13.8" x14ac:dyDescent="0.3">
      <c r="A50" s="20"/>
      <c r="B50" s="20"/>
      <c r="C50" s="20"/>
      <c r="D50" s="20"/>
      <c r="F50" s="77" t="s">
        <v>65</v>
      </c>
      <c r="G50" s="76"/>
      <c r="H50" s="20"/>
      <c r="I50" s="20"/>
      <c r="J50" s="20"/>
      <c r="K50" s="20"/>
      <c r="M50" s="45"/>
      <c r="N50" s="45"/>
      <c r="O50" s="45"/>
      <c r="P50" s="45"/>
      <c r="Q50" s="45"/>
      <c r="R50" s="46"/>
      <c r="S50" s="46"/>
      <c r="T50" s="42"/>
      <c r="U50" s="42"/>
      <c r="V50" s="42"/>
      <c r="W50" s="42"/>
      <c r="X50" s="42"/>
      <c r="Y50" s="42"/>
    </row>
    <row r="51" spans="1:25" s="10" customFormat="1" ht="13.8" x14ac:dyDescent="0.3">
      <c r="A51" s="20"/>
      <c r="B51" s="20"/>
      <c r="C51" s="20"/>
      <c r="D51" s="20"/>
      <c r="E51" s="20"/>
      <c r="F51" s="20"/>
      <c r="G51" s="20"/>
      <c r="H51" s="20"/>
      <c r="I51" s="20"/>
      <c r="J51" s="20"/>
      <c r="K51" s="20"/>
      <c r="M51" s="45"/>
      <c r="N51" s="45"/>
      <c r="O51" s="45"/>
      <c r="P51" s="45"/>
      <c r="Q51" s="45"/>
      <c r="R51" s="46"/>
      <c r="S51" s="46"/>
      <c r="T51" s="42"/>
      <c r="U51" s="42"/>
      <c r="V51" s="42"/>
      <c r="W51" s="42"/>
      <c r="X51" s="42"/>
      <c r="Y51" s="42"/>
    </row>
    <row r="52" spans="1:25" s="10" customFormat="1" ht="12.75" customHeight="1" x14ac:dyDescent="0.3">
      <c r="A52" s="20"/>
      <c r="B52" s="21" t="s">
        <v>48</v>
      </c>
      <c r="C52" s="20"/>
      <c r="D52" s="20"/>
      <c r="E52" s="20"/>
      <c r="F52" s="20"/>
      <c r="G52" s="20"/>
      <c r="H52" s="20"/>
      <c r="I52" s="20"/>
      <c r="J52" s="20"/>
      <c r="K52" s="20"/>
      <c r="M52" s="45"/>
      <c r="N52" s="45"/>
      <c r="O52" s="45"/>
      <c r="P52" s="45"/>
      <c r="Q52" s="45"/>
      <c r="R52" s="46"/>
      <c r="S52" s="46"/>
      <c r="T52" s="42"/>
      <c r="U52" s="42"/>
      <c r="V52" s="42"/>
      <c r="W52" s="42"/>
      <c r="X52" s="42"/>
      <c r="Y52" s="42"/>
    </row>
    <row r="53" spans="1:25" s="10" customFormat="1" ht="13.8" x14ac:dyDescent="0.3">
      <c r="A53" s="20"/>
      <c r="B53" s="20"/>
      <c r="C53" s="20"/>
      <c r="D53" s="20"/>
      <c r="E53" s="20"/>
      <c r="F53" s="20"/>
      <c r="G53" s="20"/>
      <c r="H53" s="20"/>
      <c r="I53" s="20"/>
      <c r="J53" s="20"/>
      <c r="K53" s="20"/>
      <c r="M53" s="45"/>
      <c r="N53" s="45"/>
      <c r="O53" s="45"/>
      <c r="P53" s="45"/>
      <c r="Q53" s="45"/>
      <c r="R53" s="46"/>
      <c r="S53" s="46"/>
      <c r="T53" s="42"/>
      <c r="U53" s="42"/>
      <c r="V53" s="42"/>
      <c r="W53" s="42"/>
      <c r="X53" s="42"/>
      <c r="Y53" s="42"/>
    </row>
    <row r="54" spans="1:25" s="10" customFormat="1" ht="13.8" x14ac:dyDescent="0.3">
      <c r="A54" s="20"/>
      <c r="B54" s="81" t="s">
        <v>49</v>
      </c>
      <c r="C54" s="81"/>
      <c r="D54" s="81"/>
      <c r="E54" s="81"/>
      <c r="F54" s="81"/>
      <c r="G54" s="81"/>
      <c r="H54" s="81"/>
      <c r="I54" s="81"/>
      <c r="J54" s="81"/>
      <c r="K54" s="20"/>
      <c r="M54" s="45"/>
      <c r="N54" s="45"/>
      <c r="O54" s="45"/>
      <c r="P54" s="45"/>
      <c r="Q54" s="45"/>
      <c r="R54" s="46"/>
      <c r="S54" s="46"/>
      <c r="T54" s="42"/>
      <c r="U54" s="42"/>
      <c r="V54" s="42"/>
      <c r="W54" s="42"/>
      <c r="X54" s="42"/>
      <c r="Y54" s="42"/>
    </row>
    <row r="55" spans="1:25" s="10" customFormat="1" ht="13.8" x14ac:dyDescent="0.3">
      <c r="A55" s="20"/>
      <c r="B55" s="81"/>
      <c r="C55" s="81"/>
      <c r="D55" s="81"/>
      <c r="E55" s="81"/>
      <c r="F55" s="81"/>
      <c r="G55" s="81"/>
      <c r="H55" s="81"/>
      <c r="I55" s="81"/>
      <c r="J55" s="81"/>
      <c r="K55" s="20"/>
      <c r="M55" s="45"/>
      <c r="N55" s="45"/>
      <c r="O55" s="45"/>
      <c r="P55" s="45"/>
      <c r="Q55" s="45"/>
      <c r="R55" s="46"/>
      <c r="S55" s="46"/>
      <c r="T55" s="42"/>
      <c r="U55" s="42"/>
      <c r="V55" s="42"/>
      <c r="W55" s="42"/>
      <c r="X55" s="42"/>
      <c r="Y55" s="42"/>
    </row>
    <row r="56" spans="1:25" s="10" customFormat="1" ht="13.8" x14ac:dyDescent="0.3">
      <c r="A56" s="20"/>
      <c r="B56" s="81"/>
      <c r="C56" s="81"/>
      <c r="D56" s="81"/>
      <c r="E56" s="81"/>
      <c r="F56" s="81"/>
      <c r="G56" s="81"/>
      <c r="H56" s="81"/>
      <c r="I56" s="81"/>
      <c r="J56" s="81"/>
      <c r="K56" s="20"/>
      <c r="M56" s="45"/>
      <c r="N56" s="45"/>
      <c r="O56" s="78"/>
      <c r="P56" s="45"/>
      <c r="Q56" s="45"/>
      <c r="R56" s="46"/>
      <c r="S56" s="46"/>
      <c r="T56" s="42"/>
      <c r="U56" s="42"/>
      <c r="V56" s="42"/>
      <c r="W56" s="42"/>
      <c r="X56" s="42"/>
      <c r="Y56" s="42"/>
    </row>
    <row r="57" spans="1:25" s="10" customFormat="1" ht="13.8" x14ac:dyDescent="0.3">
      <c r="A57" s="20"/>
      <c r="B57" s="20"/>
      <c r="C57" s="20"/>
      <c r="D57" s="20"/>
      <c r="F57" s="76"/>
      <c r="G57" s="20"/>
      <c r="H57" s="20"/>
      <c r="I57" s="20"/>
      <c r="J57" s="20"/>
      <c r="K57" s="20"/>
      <c r="M57" s="45"/>
      <c r="N57" s="45"/>
      <c r="O57" s="45"/>
      <c r="P57" s="45"/>
      <c r="Q57" s="45"/>
      <c r="R57" s="46"/>
      <c r="S57" s="46"/>
      <c r="T57" s="42"/>
      <c r="U57" s="42"/>
      <c r="V57" s="42"/>
      <c r="W57" s="42"/>
      <c r="X57" s="42"/>
      <c r="Y57" s="42"/>
    </row>
    <row r="58" spans="1:25" s="10" customFormat="1" ht="13.8" x14ac:dyDescent="0.3">
      <c r="A58" s="20"/>
      <c r="B58" s="20"/>
      <c r="C58" s="20"/>
      <c r="D58" s="20"/>
      <c r="E58" s="20"/>
      <c r="F58" s="20"/>
      <c r="G58" s="20"/>
      <c r="H58" s="20"/>
      <c r="I58" s="20"/>
      <c r="J58" s="20"/>
      <c r="K58" s="20"/>
      <c r="M58" s="45"/>
      <c r="N58" s="45"/>
      <c r="O58" s="45"/>
      <c r="P58" s="45"/>
      <c r="Q58" s="45"/>
      <c r="R58" s="46"/>
      <c r="S58" s="46"/>
      <c r="T58" s="42"/>
      <c r="U58" s="42"/>
      <c r="V58" s="42"/>
      <c r="W58" s="42"/>
      <c r="X58" s="42"/>
      <c r="Y58" s="42"/>
    </row>
    <row r="59" spans="1:25" s="10" customFormat="1" ht="13.8" x14ac:dyDescent="0.3">
      <c r="K59" s="20"/>
      <c r="M59" s="45"/>
      <c r="N59" s="45"/>
      <c r="O59" s="79"/>
      <c r="P59" s="45"/>
      <c r="Q59" s="45"/>
      <c r="R59" s="46"/>
      <c r="S59" s="46"/>
      <c r="T59" s="42"/>
      <c r="U59" s="42"/>
      <c r="V59" s="42"/>
      <c r="W59" s="42"/>
      <c r="X59" s="42"/>
      <c r="Y59" s="42"/>
    </row>
    <row r="60" spans="1:25" s="10" customFormat="1" ht="13.8" x14ac:dyDescent="0.3">
      <c r="A60" s="20"/>
      <c r="B60" s="20" t="s">
        <v>50</v>
      </c>
      <c r="C60" s="20"/>
      <c r="D60" s="20"/>
      <c r="E60" s="20"/>
      <c r="F60" s="20"/>
      <c r="G60" s="20"/>
      <c r="H60" s="20"/>
      <c r="I60" s="20"/>
      <c r="J60" s="20"/>
      <c r="K60" s="20"/>
      <c r="M60" s="45"/>
      <c r="N60" s="45"/>
      <c r="O60" s="45"/>
      <c r="P60" s="45"/>
      <c r="Q60" s="45"/>
      <c r="R60" s="46"/>
      <c r="S60" s="46"/>
      <c r="T60" s="42"/>
      <c r="U60" s="42"/>
      <c r="V60" s="42"/>
      <c r="W60" s="42"/>
      <c r="X60" s="42"/>
      <c r="Y60" s="42"/>
    </row>
    <row r="61" spans="1:25" s="10" customFormat="1" ht="13.8" x14ac:dyDescent="0.3">
      <c r="A61" s="20"/>
      <c r="C61" s="20"/>
      <c r="D61" s="20"/>
      <c r="F61" s="77" t="s">
        <v>66</v>
      </c>
      <c r="G61" s="74"/>
      <c r="H61" s="20"/>
      <c r="I61" s="20"/>
      <c r="J61" s="20"/>
      <c r="K61" s="20"/>
      <c r="M61" s="45"/>
      <c r="N61" s="45"/>
      <c r="O61" s="45"/>
      <c r="P61" s="45"/>
      <c r="Q61" s="45"/>
      <c r="R61" s="46"/>
      <c r="S61" s="46"/>
      <c r="T61" s="42"/>
      <c r="U61" s="42"/>
      <c r="V61" s="42"/>
      <c r="W61" s="42"/>
      <c r="X61" s="42"/>
      <c r="Y61" s="42"/>
    </row>
    <row r="62" spans="1:25" s="10" customFormat="1" ht="13.8" x14ac:dyDescent="0.3">
      <c r="A62" s="20"/>
      <c r="B62" s="20"/>
      <c r="C62" s="20"/>
      <c r="D62" s="20"/>
      <c r="E62" s="20"/>
      <c r="F62" s="20"/>
      <c r="G62" s="20"/>
      <c r="H62" s="20"/>
      <c r="I62" s="20"/>
      <c r="J62" s="20"/>
      <c r="K62" s="20"/>
      <c r="M62" s="45"/>
      <c r="N62" s="45"/>
      <c r="O62" s="45"/>
      <c r="P62" s="45"/>
      <c r="Q62" s="45"/>
      <c r="R62" s="46"/>
      <c r="S62" s="46"/>
      <c r="T62" s="42"/>
      <c r="U62" s="42"/>
      <c r="V62" s="42"/>
      <c r="W62" s="42"/>
      <c r="X62" s="42"/>
      <c r="Y62" s="4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59"/>
  <sheetViews>
    <sheetView tabSelected="1" view="pageBreakPreview" zoomScale="85" zoomScaleNormal="100" zoomScaleSheetLayoutView="85" workbookViewId="0">
      <selection activeCell="B13" sqref="B13:K13"/>
    </sheetView>
  </sheetViews>
  <sheetFormatPr defaultColWidth="9.109375" defaultRowHeight="13.8" x14ac:dyDescent="0.3"/>
  <cols>
    <col min="1" max="11" width="9" style="52" customWidth="1"/>
    <col min="12" max="12" width="4" style="50" customWidth="1"/>
    <col min="13" max="20" width="4" style="51" customWidth="1"/>
    <col min="21" max="21" width="10.33203125" style="50" customWidth="1"/>
    <col min="22" max="22" width="9.109375" style="54"/>
    <col min="23" max="23" width="9.88671875" style="54" customWidth="1"/>
    <col min="24" max="25" width="6.6640625" style="54" bestFit="1" customWidth="1"/>
    <col min="26" max="34" width="6.5546875" style="54" bestFit="1" customWidth="1"/>
    <col min="35" max="175" width="9.109375" style="70"/>
    <col min="176" max="16384" width="9.109375" style="52"/>
  </cols>
  <sheetData>
    <row r="1" spans="1:178" s="10" customFormat="1" x14ac:dyDescent="0.3">
      <c r="A1" s="3"/>
      <c r="B1" s="4" t="s">
        <v>7</v>
      </c>
      <c r="C1" s="5" t="s">
        <v>4</v>
      </c>
      <c r="D1" s="3"/>
      <c r="E1" s="3"/>
      <c r="F1" s="4" t="s">
        <v>15</v>
      </c>
      <c r="G1" s="6">
        <f>X1</f>
        <v>1</v>
      </c>
      <c r="H1" s="3"/>
      <c r="I1" s="3"/>
      <c r="J1" s="3"/>
      <c r="K1" s="3"/>
      <c r="M1" s="22" t="s">
        <v>25</v>
      </c>
      <c r="N1" s="22" t="s">
        <v>26</v>
      </c>
      <c r="O1" s="22" t="s">
        <v>27</v>
      </c>
      <c r="P1" s="22" t="s">
        <v>27</v>
      </c>
      <c r="Q1" s="22" t="s">
        <v>27</v>
      </c>
      <c r="R1" s="22" t="s">
        <v>28</v>
      </c>
      <c r="S1" s="23" t="s">
        <v>29</v>
      </c>
      <c r="T1" s="24" t="s">
        <v>30</v>
      </c>
      <c r="W1" s="11" t="s">
        <v>31</v>
      </c>
      <c r="X1" s="12">
        <f>SUM(M:M)</f>
        <v>1</v>
      </c>
    </row>
    <row r="2" spans="1:178" s="10" customFormat="1" x14ac:dyDescent="0.3">
      <c r="A2" s="3"/>
      <c r="B2" s="4" t="s">
        <v>8</v>
      </c>
      <c r="C2" s="5" t="s">
        <v>9</v>
      </c>
      <c r="D2" s="3"/>
      <c r="E2" s="3"/>
      <c r="F2" s="4" t="s">
        <v>10</v>
      </c>
      <c r="G2" s="5" t="s">
        <v>62</v>
      </c>
      <c r="H2" s="3"/>
      <c r="I2" s="3"/>
      <c r="J2" s="3"/>
      <c r="K2" s="3"/>
      <c r="M2" s="25" t="s">
        <v>32</v>
      </c>
      <c r="N2" s="25" t="s">
        <v>32</v>
      </c>
      <c r="O2" s="25" t="s">
        <v>26</v>
      </c>
      <c r="P2" s="25" t="s">
        <v>26</v>
      </c>
      <c r="Q2" s="25" t="s">
        <v>26</v>
      </c>
      <c r="R2" s="25" t="s">
        <v>32</v>
      </c>
      <c r="S2" s="26" t="s">
        <v>32</v>
      </c>
      <c r="T2" s="27"/>
      <c r="W2" s="11" t="s">
        <v>33</v>
      </c>
      <c r="X2" s="12">
        <f>SUM(N:N)</f>
        <v>0</v>
      </c>
    </row>
    <row r="3" spans="1:178" s="10" customFormat="1" x14ac:dyDescent="0.3">
      <c r="A3" s="3"/>
      <c r="B3" s="4" t="s">
        <v>1</v>
      </c>
      <c r="C3" s="7" t="s">
        <v>16</v>
      </c>
      <c r="D3" s="3"/>
      <c r="E3" s="3"/>
      <c r="F3" s="4" t="s">
        <v>0</v>
      </c>
      <c r="G3" s="5" t="s">
        <v>68</v>
      </c>
      <c r="H3" s="3"/>
      <c r="I3" s="3"/>
      <c r="J3" s="3"/>
      <c r="K3" s="3"/>
      <c r="M3" s="25"/>
      <c r="N3" s="25"/>
      <c r="O3" s="25"/>
      <c r="P3" s="25"/>
      <c r="Q3" s="25"/>
      <c r="R3" s="25"/>
      <c r="S3" s="26"/>
      <c r="T3" s="27"/>
      <c r="W3" s="11" t="s">
        <v>34</v>
      </c>
      <c r="X3" s="12">
        <f>SUM(O:O)</f>
        <v>0</v>
      </c>
    </row>
    <row r="4" spans="1:178" s="10" customFormat="1" x14ac:dyDescent="0.3">
      <c r="A4" s="3"/>
      <c r="B4" s="4" t="s">
        <v>17</v>
      </c>
      <c r="C4" s="6"/>
      <c r="D4" s="3"/>
      <c r="E4" s="3"/>
      <c r="F4" s="4" t="s">
        <v>18</v>
      </c>
      <c r="G4" s="5" t="s">
        <v>51</v>
      </c>
      <c r="H4" s="3"/>
      <c r="I4" s="3"/>
      <c r="J4" s="3"/>
      <c r="K4" s="3"/>
      <c r="M4" s="25"/>
      <c r="N4" s="25"/>
      <c r="O4" s="25"/>
      <c r="P4" s="25"/>
      <c r="Q4" s="28"/>
      <c r="R4" s="29"/>
      <c r="S4" s="30"/>
      <c r="T4" s="27"/>
      <c r="W4" s="11" t="s">
        <v>34</v>
      </c>
      <c r="X4" s="12">
        <f>SUM(P:P)</f>
        <v>0</v>
      </c>
    </row>
    <row r="5" spans="1:178" s="10" customFormat="1" x14ac:dyDescent="0.3">
      <c r="A5" s="3"/>
      <c r="B5" s="4" t="s">
        <v>20</v>
      </c>
      <c r="C5" s="6" t="s">
        <v>35</v>
      </c>
      <c r="D5" s="3"/>
      <c r="E5" s="4"/>
      <c r="F5" s="3"/>
      <c r="G5" s="3"/>
      <c r="H5" s="3"/>
      <c r="I5" s="3"/>
      <c r="J5" s="3"/>
      <c r="K5" s="3"/>
      <c r="M5" s="25"/>
      <c r="N5" s="25"/>
      <c r="O5" s="25"/>
      <c r="P5" s="25"/>
      <c r="Q5" s="28"/>
      <c r="R5" s="29"/>
      <c r="S5" s="30"/>
      <c r="T5" s="27"/>
      <c r="W5" s="11" t="s">
        <v>34</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36</v>
      </c>
      <c r="X6" s="12">
        <f>SUM(R:R)</f>
        <v>0</v>
      </c>
    </row>
    <row r="7" spans="1:178" s="10" customFormat="1" x14ac:dyDescent="0.3">
      <c r="A7" s="3"/>
      <c r="B7" s="3"/>
      <c r="C7" s="3"/>
      <c r="D7" s="3"/>
      <c r="E7" s="3"/>
      <c r="F7" s="3"/>
      <c r="G7" s="3"/>
      <c r="H7" s="3"/>
      <c r="I7" s="3"/>
      <c r="J7" s="3"/>
      <c r="K7" s="3"/>
      <c r="M7" s="25"/>
      <c r="N7" s="25"/>
      <c r="O7" s="25"/>
      <c r="P7" s="25"/>
      <c r="Q7" s="28"/>
      <c r="R7" s="29"/>
      <c r="S7" s="30"/>
      <c r="T7" s="27"/>
      <c r="W7" s="11" t="s">
        <v>37</v>
      </c>
      <c r="X7" s="12">
        <f>SUM(S:S)</f>
        <v>0</v>
      </c>
    </row>
    <row r="8" spans="1:178" s="10" customFormat="1" x14ac:dyDescent="0.3">
      <c r="A8" s="9"/>
      <c r="E8" s="11" t="s">
        <v>7</v>
      </c>
      <c r="F8" s="12" t="str">
        <f>$C$1</f>
        <v>R. Abbott</v>
      </c>
      <c r="H8" s="13"/>
      <c r="I8" s="11" t="s">
        <v>12</v>
      </c>
      <c r="J8" s="14" t="str">
        <f>$G$2</f>
        <v>AA-SM-005-001</v>
      </c>
      <c r="K8" s="15"/>
      <c r="L8" s="32"/>
      <c r="M8" s="25"/>
      <c r="N8" s="25"/>
      <c r="O8" s="25"/>
      <c r="P8" s="25"/>
      <c r="Q8" s="25"/>
      <c r="R8" s="25"/>
      <c r="S8" s="25"/>
      <c r="T8" s="25"/>
    </row>
    <row r="9" spans="1:178" s="10" customFormat="1" x14ac:dyDescent="0.3">
      <c r="E9" s="11" t="s">
        <v>8</v>
      </c>
      <c r="F9" s="13" t="str">
        <f>$C$2</f>
        <v xml:space="preserve"> </v>
      </c>
      <c r="H9" s="13"/>
      <c r="I9" s="11" t="s">
        <v>13</v>
      </c>
      <c r="J9" s="15" t="str">
        <f>$G$3</f>
        <v>A</v>
      </c>
      <c r="K9" s="15"/>
      <c r="L9" s="32"/>
      <c r="M9" s="25">
        <v>1</v>
      </c>
      <c r="N9" s="25"/>
      <c r="O9" s="25"/>
      <c r="P9" s="25"/>
      <c r="Q9" s="25"/>
      <c r="R9" s="25"/>
      <c r="S9" s="25"/>
      <c r="T9" s="25"/>
    </row>
    <row r="10" spans="1:178" s="10" customFormat="1" x14ac:dyDescent="0.3">
      <c r="E10" s="11" t="s">
        <v>1</v>
      </c>
      <c r="F10" s="13" t="str">
        <f>$C$3</f>
        <v>20/10/2013</v>
      </c>
      <c r="H10" s="13"/>
      <c r="I10" s="11" t="s">
        <v>14</v>
      </c>
      <c r="J10" s="12" t="str">
        <f>L10&amp;" of "&amp;$G$1</f>
        <v>1 of 1</v>
      </c>
      <c r="K10" s="13"/>
      <c r="L10" s="32">
        <f>SUM($M$1:M9)</f>
        <v>1</v>
      </c>
      <c r="M10" s="25"/>
      <c r="N10" s="25"/>
      <c r="O10" s="25"/>
      <c r="P10" s="25"/>
      <c r="Q10" s="25"/>
      <c r="R10" s="25"/>
      <c r="S10" s="25"/>
      <c r="T10" s="25"/>
    </row>
    <row r="11" spans="1:178" s="10" customFormat="1" x14ac:dyDescent="0.3">
      <c r="A11" s="71"/>
      <c r="B11" s="71"/>
      <c r="C11" s="71"/>
      <c r="D11" s="71"/>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COMBINED SHEAR AND TENSION ON FASTENER SHANK</v>
      </c>
      <c r="C12" s="33"/>
      <c r="D12" s="33"/>
      <c r="E12" s="33"/>
      <c r="F12" s="33"/>
      <c r="G12" s="33"/>
      <c r="H12" s="33"/>
      <c r="I12"/>
      <c r="J12" s="33"/>
      <c r="K12" s="33"/>
      <c r="L12" s="34"/>
      <c r="M12" s="35"/>
      <c r="N12" s="35"/>
      <c r="O12" s="35"/>
      <c r="P12" s="35"/>
      <c r="Q12" s="35"/>
      <c r="R12" s="35"/>
      <c r="S12" s="35"/>
      <c r="T12" s="35"/>
      <c r="U12" s="34"/>
      <c r="AL12" s="36"/>
      <c r="AM12" s="36"/>
    </row>
    <row r="13" spans="1:178" ht="13.5" customHeight="1" x14ac:dyDescent="0.3">
      <c r="A13" s="3"/>
      <c r="B13" s="84" t="s">
        <v>67</v>
      </c>
      <c r="C13" s="84"/>
      <c r="D13" s="84"/>
      <c r="E13" s="84"/>
      <c r="F13" s="84"/>
      <c r="G13" s="84"/>
      <c r="H13" s="84"/>
      <c r="I13" s="84"/>
      <c r="J13" s="84"/>
      <c r="K13" s="84"/>
      <c r="V13" s="52"/>
      <c r="W13" s="52"/>
      <c r="X13" s="52"/>
      <c r="Y13" s="52"/>
      <c r="Z13" s="52"/>
      <c r="AA13" s="53">
        <v>0</v>
      </c>
      <c r="AB13" s="53">
        <f t="shared" ref="AB13:AB33" si="0">(1-(AA13^$AF$25))^(1/$AF$26)</f>
        <v>1</v>
      </c>
      <c r="AC13" s="52"/>
      <c r="AD13" s="52"/>
      <c r="AE13" s="52">
        <v>0</v>
      </c>
      <c r="AF13" s="52">
        <v>0</v>
      </c>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row>
    <row r="14" spans="1:178" x14ac:dyDescent="0.3">
      <c r="A14" s="4"/>
      <c r="B14" s="83" t="s">
        <v>52</v>
      </c>
      <c r="C14" s="83"/>
      <c r="D14" s="83"/>
      <c r="E14" s="3"/>
      <c r="F14" s="3"/>
      <c r="G14" s="3"/>
      <c r="H14" s="3"/>
      <c r="I14" s="58"/>
      <c r="J14" s="3"/>
      <c r="K14" s="3"/>
      <c r="V14" s="52">
        <f>-Z14/(Y14-AD23)</f>
        <v>0.79525755818783161</v>
      </c>
      <c r="W14" s="52">
        <f t="shared" ref="W14:W33" si="1">Y14*V14+Z14</f>
        <v>0.99407194773478957</v>
      </c>
      <c r="X14" s="52">
        <f t="shared" ref="X14:X33" si="2">(V14^2+W14^2)^0.5</f>
        <v>1.2730332364585422</v>
      </c>
      <c r="Y14" s="52">
        <f t="shared" ref="Y14:Y33" si="3">(AB14-AB13)/(AA14-AA13)</f>
        <v>-7.4542545420364092E-3</v>
      </c>
      <c r="Z14" s="52">
        <f t="shared" ref="Z14:Z33" si="4">AB14-AA14*Y14</f>
        <v>1</v>
      </c>
      <c r="AA14" s="53">
        <v>0.05</v>
      </c>
      <c r="AB14" s="53">
        <f t="shared" si="0"/>
        <v>0.99962728727289818</v>
      </c>
      <c r="AC14" s="52"/>
      <c r="AD14" s="52">
        <v>20</v>
      </c>
      <c r="AE14" s="52">
        <f>AF18</f>
        <v>0.77894135637687278</v>
      </c>
      <c r="AF14" s="52">
        <f>AE18</f>
        <v>0.62315308510149836</v>
      </c>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row>
    <row r="15" spans="1:178" x14ac:dyDescent="0.3">
      <c r="A15" s="3"/>
      <c r="B15" s="3"/>
      <c r="C15" s="3"/>
      <c r="D15" s="3"/>
      <c r="E15" s="3"/>
      <c r="F15" s="3"/>
      <c r="G15" s="3"/>
      <c r="H15" s="3"/>
      <c r="I15" s="58"/>
      <c r="J15" s="3"/>
      <c r="K15" s="3"/>
      <c r="V15" s="52">
        <f>Z15/(AD23-Y15)</f>
        <v>0.77943423632049957</v>
      </c>
      <c r="W15" s="52">
        <f t="shared" si="1"/>
        <v>0.97429279540062441</v>
      </c>
      <c r="X15" s="52">
        <f t="shared" si="2"/>
        <v>1.2477035625171884</v>
      </c>
      <c r="Y15" s="52">
        <f t="shared" si="3"/>
        <v>-3.4731701105872315E-2</v>
      </c>
      <c r="Z15" s="52">
        <f t="shared" si="4"/>
        <v>1.0013638723281919</v>
      </c>
      <c r="AA15" s="53">
        <v>0.1</v>
      </c>
      <c r="AB15" s="53">
        <f t="shared" si="0"/>
        <v>0.99789070221760456</v>
      </c>
      <c r="AC15" s="52"/>
      <c r="AD15" s="52"/>
      <c r="AE15" s="52"/>
      <c r="AF15" s="52"/>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row>
    <row r="16" spans="1:178" x14ac:dyDescent="0.3">
      <c r="B16" s="52" t="s">
        <v>59</v>
      </c>
      <c r="E16" s="3"/>
      <c r="F16" s="3"/>
      <c r="G16" s="58"/>
      <c r="H16" s="3"/>
      <c r="I16" s="3"/>
      <c r="V16" s="52">
        <f>Z16/(AD23-Y16)</f>
        <v>0.75919689805822221</v>
      </c>
      <c r="W16" s="52">
        <f t="shared" si="1"/>
        <v>0.94899612257277777</v>
      </c>
      <c r="X16" s="52">
        <f t="shared" si="2"/>
        <v>1.2153080147351094</v>
      </c>
      <c r="Y16" s="52">
        <f t="shared" si="3"/>
        <v>-7.4172951645941079E-2</v>
      </c>
      <c r="Z16" s="52">
        <f t="shared" si="4"/>
        <v>1.0053079973821988</v>
      </c>
      <c r="AA16" s="53">
        <v>0.15</v>
      </c>
      <c r="AB16" s="53">
        <f t="shared" si="0"/>
        <v>0.99418205463530751</v>
      </c>
      <c r="AC16" s="52"/>
      <c r="AD16" s="52"/>
      <c r="AE16" s="52"/>
      <c r="AF16" s="52">
        <f>MIN(X14:X33)</f>
        <v>0.99753165571111446</v>
      </c>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row>
    <row r="17" spans="1:178" ht="15" x14ac:dyDescent="0.35">
      <c r="B17" s="55" t="s">
        <v>53</v>
      </c>
      <c r="C17" s="72">
        <v>12000</v>
      </c>
      <c r="D17" s="56" t="s">
        <v>24</v>
      </c>
      <c r="E17" s="3"/>
      <c r="F17" s="3"/>
      <c r="G17" s="58"/>
      <c r="H17" s="3"/>
      <c r="I17" s="3"/>
      <c r="V17" s="52">
        <f>Z17/(AD23-Y17)</f>
        <v>0.73758729998944683</v>
      </c>
      <c r="W17" s="52">
        <f t="shared" si="1"/>
        <v>0.9219841249868086</v>
      </c>
      <c r="X17" s="52">
        <f t="shared" si="2"/>
        <v>1.1807157794462702</v>
      </c>
      <c r="Y17" s="52">
        <f t="shared" si="3"/>
        <v>-0.12287183478913773</v>
      </c>
      <c r="Z17" s="52">
        <f t="shared" si="4"/>
        <v>1.0126128298536781</v>
      </c>
      <c r="AA17" s="53">
        <v>0.2</v>
      </c>
      <c r="AB17" s="53">
        <f t="shared" si="0"/>
        <v>0.98803846289585062</v>
      </c>
      <c r="AC17" s="52"/>
      <c r="AD17" s="52"/>
      <c r="AE17" s="52"/>
      <c r="AF17" s="52"/>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row>
    <row r="18" spans="1:178" ht="15" x14ac:dyDescent="0.35">
      <c r="B18" s="55" t="s">
        <v>54</v>
      </c>
      <c r="C18" s="72">
        <v>15000</v>
      </c>
      <c r="D18" s="56" t="s">
        <v>24</v>
      </c>
      <c r="E18" s="3"/>
      <c r="F18" s="3"/>
      <c r="G18" s="58"/>
      <c r="H18" s="3"/>
      <c r="I18" s="3"/>
      <c r="V18" s="52">
        <f>Z18/(AD23-Y18)</f>
        <v>0.71624194392253959</v>
      </c>
      <c r="W18" s="52">
        <f t="shared" si="1"/>
        <v>0.89530242990317455</v>
      </c>
      <c r="X18" s="52">
        <f t="shared" si="2"/>
        <v>1.1465465377491082</v>
      </c>
      <c r="Y18" s="52">
        <f t="shared" si="3"/>
        <v>-0.17963676544382248</v>
      </c>
      <c r="Z18" s="52">
        <f t="shared" si="4"/>
        <v>1.0239658159846152</v>
      </c>
      <c r="AA18" s="53">
        <v>0.25</v>
      </c>
      <c r="AB18" s="53">
        <f t="shared" si="0"/>
        <v>0.9790566246236595</v>
      </c>
      <c r="AC18" s="52"/>
      <c r="AD18" s="52"/>
      <c r="AE18" s="52">
        <f>INDEX(V14:V33,MATCH(AF16,X14:X33,0))</f>
        <v>0.62315308510149836</v>
      </c>
      <c r="AF18" s="52">
        <f>INDEX(W14:W33,MATCH(AF16,X14:X33,0))</f>
        <v>0.77894135637687278</v>
      </c>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row>
    <row r="19" spans="1:178" x14ac:dyDescent="0.3">
      <c r="B19" s="3"/>
      <c r="C19" s="3"/>
      <c r="D19" s="3"/>
      <c r="E19" s="3"/>
      <c r="F19" s="3"/>
      <c r="G19" s="58"/>
      <c r="H19" s="3"/>
      <c r="I19" s="3"/>
      <c r="V19" s="52">
        <f>Z19/(AD23-Y19)</f>
        <v>0.69617918332642814</v>
      </c>
      <c r="W19" s="52">
        <f t="shared" si="1"/>
        <v>0.87022397915803518</v>
      </c>
      <c r="X19" s="52">
        <f t="shared" si="2"/>
        <v>1.1144304505884146</v>
      </c>
      <c r="Y19" s="52">
        <f t="shared" si="3"/>
        <v>-0.24392138748885023</v>
      </c>
      <c r="Z19" s="52">
        <f t="shared" si="4"/>
        <v>1.0400369714958722</v>
      </c>
      <c r="AA19" s="53">
        <v>0.3</v>
      </c>
      <c r="AB19" s="53">
        <f t="shared" si="0"/>
        <v>0.96686055524921699</v>
      </c>
      <c r="AC19" s="52"/>
      <c r="AD19" s="52"/>
      <c r="AE19" s="52"/>
      <c r="AF19" s="52">
        <f>(AE18^2+AF18^2)^0.5</f>
        <v>0.99753165571111446</v>
      </c>
      <c r="AG19" s="52"/>
      <c r="AH19" s="52"/>
      <c r="AI19" s="52"/>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9"/>
      <c r="FU19" s="59"/>
      <c r="FV19" s="59"/>
    </row>
    <row r="20" spans="1:178" x14ac:dyDescent="0.3">
      <c r="B20" s="52" t="s">
        <v>60</v>
      </c>
      <c r="E20" s="60"/>
      <c r="F20" s="3"/>
      <c r="G20" s="58"/>
      <c r="H20" s="3"/>
      <c r="I20" s="3"/>
      <c r="V20" s="52">
        <f>Z20/(AD23-Y20)</f>
        <v>0.67804837614545477</v>
      </c>
      <c r="W20" s="52">
        <f t="shared" si="1"/>
        <v>0.84756047018181835</v>
      </c>
      <c r="X20" s="52">
        <f t="shared" si="2"/>
        <v>1.0854069978622365</v>
      </c>
      <c r="Y20" s="52">
        <f t="shared" si="3"/>
        <v>-0.3155683044687852</v>
      </c>
      <c r="Z20" s="52">
        <f t="shared" si="4"/>
        <v>1.0615310465898526</v>
      </c>
      <c r="AA20" s="53">
        <v>0.35</v>
      </c>
      <c r="AB20" s="53">
        <f t="shared" si="0"/>
        <v>0.95108214002577773</v>
      </c>
      <c r="AC20" s="52"/>
      <c r="AD20" s="52"/>
      <c r="AE20" s="52"/>
      <c r="AF20" s="52"/>
      <c r="AG20" s="52"/>
      <c r="AH20" s="52"/>
      <c r="AI20" s="52"/>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9"/>
      <c r="FU20" s="59"/>
      <c r="FV20" s="59"/>
    </row>
    <row r="21" spans="1:178" ht="15" x14ac:dyDescent="0.35">
      <c r="B21" s="55" t="s">
        <v>55</v>
      </c>
      <c r="C21" s="72">
        <v>30000</v>
      </c>
      <c r="D21" s="56" t="s">
        <v>24</v>
      </c>
      <c r="E21" s="61"/>
      <c r="F21" s="3"/>
      <c r="G21" s="58"/>
      <c r="H21" s="3"/>
      <c r="I21" s="3"/>
      <c r="V21" s="52">
        <f>Z21/(AD23-Y21)</f>
        <v>0.66226017861059927</v>
      </c>
      <c r="W21" s="52">
        <f t="shared" si="1"/>
        <v>0.82782522326324903</v>
      </c>
      <c r="X21" s="52">
        <f t="shared" si="2"/>
        <v>1.0601335502870339</v>
      </c>
      <c r="Y21" s="52">
        <f t="shared" si="3"/>
        <v>-0.39472505687712067</v>
      </c>
      <c r="Z21" s="52">
        <f t="shared" si="4"/>
        <v>1.08923590993277</v>
      </c>
      <c r="AA21" s="53">
        <v>0.4</v>
      </c>
      <c r="AB21" s="53">
        <f t="shared" si="0"/>
        <v>0.93134588718192168</v>
      </c>
      <c r="AC21" s="52"/>
      <c r="AD21" s="62">
        <f>C26</f>
        <v>0.45999999999999996</v>
      </c>
      <c r="AE21" s="62">
        <f>C28</f>
        <v>0.57499999999999996</v>
      </c>
      <c r="AF21" s="52"/>
      <c r="AG21" s="52"/>
      <c r="AH21" s="52"/>
      <c r="AI21" s="52"/>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9"/>
      <c r="FU21" s="59"/>
      <c r="FV21" s="59"/>
    </row>
    <row r="22" spans="1:178" ht="15" x14ac:dyDescent="0.35">
      <c r="B22" s="55" t="s">
        <v>56</v>
      </c>
      <c r="C22" s="72">
        <v>30000</v>
      </c>
      <c r="D22" s="56" t="s">
        <v>24</v>
      </c>
      <c r="F22" s="3"/>
      <c r="G22" s="58"/>
      <c r="H22" s="3"/>
      <c r="I22" s="3"/>
      <c r="V22" s="52">
        <f>Z22/(AD23-Y22)</f>
        <v>0.64906932314436927</v>
      </c>
      <c r="W22" s="52">
        <f t="shared" si="1"/>
        <v>0.8113366539304615</v>
      </c>
      <c r="X22" s="52">
        <f t="shared" si="2"/>
        <v>1.0390178786999611</v>
      </c>
      <c r="Y22" s="52">
        <f t="shared" si="3"/>
        <v>-0.48183064753381422</v>
      </c>
      <c r="Z22" s="52">
        <f t="shared" si="4"/>
        <v>1.1240781461954474</v>
      </c>
      <c r="AA22" s="53">
        <v>0.45</v>
      </c>
      <c r="AB22" s="53">
        <f t="shared" si="0"/>
        <v>0.90725435480523098</v>
      </c>
      <c r="AC22" s="52"/>
      <c r="AD22" s="52"/>
      <c r="AE22" s="52"/>
      <c r="AF22" s="52"/>
      <c r="AG22" s="52"/>
      <c r="AH22" s="52"/>
      <c r="AI22" s="52"/>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9"/>
      <c r="FU22" s="59"/>
      <c r="FV22" s="59"/>
    </row>
    <row r="23" spans="1:178" x14ac:dyDescent="0.3">
      <c r="B23" s="3"/>
      <c r="C23" s="4"/>
      <c r="D23" s="3"/>
      <c r="E23" s="3"/>
      <c r="F23" s="63"/>
      <c r="G23" s="58"/>
      <c r="H23" s="3"/>
      <c r="I23" s="3"/>
      <c r="V23" s="52">
        <f>Z23/(AD23-Y23)</f>
        <v>0.63333123198913988</v>
      </c>
      <c r="W23" s="52">
        <f t="shared" si="1"/>
        <v>0.79166403998642498</v>
      </c>
      <c r="X23" s="52">
        <f t="shared" si="2"/>
        <v>1.013824640468217</v>
      </c>
      <c r="Y23" s="52">
        <f t="shared" si="3"/>
        <v>-0.6304998529964243</v>
      </c>
      <c r="Z23" s="52">
        <f t="shared" si="4"/>
        <v>1.1909792886536219</v>
      </c>
      <c r="AA23" s="53">
        <v>0.55000000000000004</v>
      </c>
      <c r="AB23" s="53">
        <f t="shared" si="0"/>
        <v>0.84420436950558853</v>
      </c>
      <c r="AC23" s="64" t="s">
        <v>3</v>
      </c>
      <c r="AD23" s="52">
        <f>AE21/AD21</f>
        <v>1.25</v>
      </c>
      <c r="AE23" s="52"/>
      <c r="AF23" s="52">
        <f>AF16</f>
        <v>0.99753165571111446</v>
      </c>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row>
    <row r="24" spans="1:178" x14ac:dyDescent="0.3">
      <c r="B24" s="52" t="s">
        <v>61</v>
      </c>
      <c r="E24" s="60"/>
      <c r="F24" s="63"/>
      <c r="G24" s="58"/>
      <c r="H24" s="3"/>
      <c r="I24" s="3"/>
      <c r="V24" s="52">
        <f>Z24/(AD23-Y24)</f>
        <v>0.62641637495154201</v>
      </c>
      <c r="W24" s="52">
        <f t="shared" si="1"/>
        <v>0.78302046868942754</v>
      </c>
      <c r="X24" s="52">
        <f t="shared" si="2"/>
        <v>1.0027554682942605</v>
      </c>
      <c r="Y24" s="52">
        <f t="shared" si="3"/>
        <v>-0.8006647901704278</v>
      </c>
      <c r="Z24" s="52">
        <f t="shared" si="4"/>
        <v>1.284570004099324</v>
      </c>
      <c r="AA24" s="53">
        <v>0.6</v>
      </c>
      <c r="AB24" s="53">
        <f t="shared" si="0"/>
        <v>0.80417112999706719</v>
      </c>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row>
    <row r="25" spans="1:178" ht="15" x14ac:dyDescent="0.35">
      <c r="B25" s="55" t="s">
        <v>57</v>
      </c>
      <c r="C25" s="52" t="str">
        <f>[1]!xln(C26)</f>
        <v>(12000 × 1.15) / 30000</v>
      </c>
      <c r="D25" s="56"/>
      <c r="E25" s="3"/>
      <c r="F25" s="3"/>
      <c r="G25" s="58"/>
      <c r="H25" s="3"/>
      <c r="I25" s="3"/>
      <c r="V25" s="52">
        <f>Z25/(AD23-Y25)</f>
        <v>0.62315308510149836</v>
      </c>
      <c r="W25" s="52">
        <f t="shared" si="1"/>
        <v>0.77894135637687278</v>
      </c>
      <c r="X25" s="52">
        <f t="shared" si="2"/>
        <v>0.99753165571111446</v>
      </c>
      <c r="Y25" s="52">
        <f t="shared" si="3"/>
        <v>-1.0896938144351893</v>
      </c>
      <c r="Z25" s="52">
        <f t="shared" si="4"/>
        <v>1.4579874186581807</v>
      </c>
      <c r="AA25" s="53">
        <v>0.75</v>
      </c>
      <c r="AB25" s="53">
        <f t="shared" si="0"/>
        <v>0.64071705783178878</v>
      </c>
      <c r="AC25" s="52"/>
      <c r="AD25" s="52"/>
      <c r="AE25" s="57" t="s">
        <v>5</v>
      </c>
      <c r="AF25" s="58">
        <v>2.5</v>
      </c>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row>
    <row r="26" spans="1:178" x14ac:dyDescent="0.3">
      <c r="C26" s="65">
        <f>(C17*1.15)/C21</f>
        <v>0.45999999999999996</v>
      </c>
      <c r="E26" s="3"/>
      <c r="F26" s="3"/>
      <c r="G26" s="58"/>
      <c r="H26" s="3"/>
      <c r="I26" s="3"/>
      <c r="V26" s="52">
        <f>Z26/(AD23-Y26)</f>
        <v>0.64062255384630884</v>
      </c>
      <c r="W26" s="52">
        <f t="shared" si="1"/>
        <v>0.80077819230788594</v>
      </c>
      <c r="X26" s="52">
        <f t="shared" si="2"/>
        <v>1.0254964503948574</v>
      </c>
      <c r="Y26" s="52">
        <f t="shared" si="3"/>
        <v>-1.4633833583130849</v>
      </c>
      <c r="Z26" s="52">
        <f t="shared" si="4"/>
        <v>1.7382545765666024</v>
      </c>
      <c r="AA26" s="53">
        <v>0.8</v>
      </c>
      <c r="AB26" s="53">
        <f t="shared" si="0"/>
        <v>0.56754788991613447</v>
      </c>
      <c r="AC26" s="52"/>
      <c r="AD26" s="52"/>
      <c r="AE26" s="57" t="s">
        <v>6</v>
      </c>
      <c r="AF26" s="58">
        <v>1.5</v>
      </c>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row>
    <row r="27" spans="1:178" ht="15" x14ac:dyDescent="0.35">
      <c r="B27" s="55" t="s">
        <v>58</v>
      </c>
      <c r="C27" s="52" t="str">
        <f>[1]!xln(C28)</f>
        <v>(15000 × 1.15) / 30000</v>
      </c>
      <c r="D27" s="56"/>
      <c r="E27" s="3"/>
      <c r="F27" s="3"/>
      <c r="G27" s="58"/>
      <c r="H27" s="3"/>
      <c r="I27" s="3"/>
      <c r="V27" s="52">
        <f>Z27/(AD23-Y27)</f>
        <v>0.6546525569000371</v>
      </c>
      <c r="W27" s="52">
        <f t="shared" si="1"/>
        <v>0.8183156961250464</v>
      </c>
      <c r="X27" s="52">
        <f t="shared" si="2"/>
        <v>1.0479554135460036</v>
      </c>
      <c r="Y27" s="52">
        <f t="shared" si="3"/>
        <v>-1.7252990548753311</v>
      </c>
      <c r="Z27" s="52">
        <f t="shared" si="4"/>
        <v>1.9477871338163992</v>
      </c>
      <c r="AA27" s="53">
        <v>0.85</v>
      </c>
      <c r="AB27" s="53">
        <f t="shared" si="0"/>
        <v>0.48128293717236803</v>
      </c>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row>
    <row r="28" spans="1:178" x14ac:dyDescent="0.3">
      <c r="C28" s="65">
        <f>(C18*1.15)/C22</f>
        <v>0.57499999999999996</v>
      </c>
      <c r="E28" s="58"/>
      <c r="F28" s="3"/>
      <c r="G28" s="58"/>
      <c r="H28" s="58"/>
      <c r="I28" s="58"/>
      <c r="V28" s="52">
        <f>Z28/(AD23-Y28)</f>
        <v>0.67565735887706735</v>
      </c>
      <c r="W28" s="52">
        <f t="shared" si="1"/>
        <v>0.84457169859633408</v>
      </c>
      <c r="X28" s="52">
        <f t="shared" si="2"/>
        <v>1.0815795027064035</v>
      </c>
      <c r="Y28" s="52">
        <f t="shared" si="3"/>
        <v>-2.0837630948116894</v>
      </c>
      <c r="Z28" s="52">
        <f t="shared" si="4"/>
        <v>2.2524815677623042</v>
      </c>
      <c r="AA28" s="53">
        <v>0.9</v>
      </c>
      <c r="AB28" s="53">
        <f t="shared" si="0"/>
        <v>0.37709478243178346</v>
      </c>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row>
    <row r="29" spans="1:178" x14ac:dyDescent="0.3">
      <c r="A29" s="58"/>
      <c r="E29" s="58"/>
      <c r="V29" s="52">
        <f>Z29/(AD23-Y29)</f>
        <v>0.70904361807674821</v>
      </c>
      <c r="W29" s="52">
        <f t="shared" si="1"/>
        <v>0.88630452259593517</v>
      </c>
      <c r="X29" s="52">
        <f t="shared" si="2"/>
        <v>1.1350235940760764</v>
      </c>
      <c r="Y29" s="52">
        <f t="shared" si="3"/>
        <v>-2.6666285516909838</v>
      </c>
      <c r="Z29" s="52">
        <f t="shared" si="4"/>
        <v>2.7770604789536693</v>
      </c>
      <c r="AA29" s="53">
        <v>0.95</v>
      </c>
      <c r="AB29" s="53">
        <f t="shared" si="0"/>
        <v>0.24376335484723444</v>
      </c>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row>
    <row r="30" spans="1:178" x14ac:dyDescent="0.3">
      <c r="A30" s="3"/>
      <c r="B30" s="3"/>
      <c r="C30" s="3"/>
      <c r="D30" s="3"/>
      <c r="E30" s="3"/>
      <c r="F30" s="68"/>
      <c r="G30" s="58"/>
      <c r="V30" s="52">
        <f>Z30/(AD23-Y30)</f>
        <v>0.74831018344555322</v>
      </c>
      <c r="W30" s="52">
        <f t="shared" si="1"/>
        <v>0.93538772930694147</v>
      </c>
      <c r="X30" s="52">
        <f t="shared" si="2"/>
        <v>1.1978807681845107</v>
      </c>
      <c r="Y30" s="52">
        <f t="shared" si="3"/>
        <v>-3.4291487110009884</v>
      </c>
      <c r="Z30" s="52">
        <f t="shared" si="4"/>
        <v>3.5014546302981735</v>
      </c>
      <c r="AA30" s="53">
        <v>0.97</v>
      </c>
      <c r="AB30" s="53">
        <f t="shared" si="0"/>
        <v>0.17518038062721461</v>
      </c>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row>
    <row r="31" spans="1:178" x14ac:dyDescent="0.3">
      <c r="A31" s="58"/>
      <c r="B31" s="58"/>
      <c r="C31" s="58"/>
      <c r="D31" s="58"/>
      <c r="E31" s="58"/>
      <c r="F31" s="58"/>
      <c r="G31" s="58"/>
      <c r="H31" s="58"/>
      <c r="I31" s="58"/>
      <c r="V31" s="52">
        <f>Z31/(AD23-Y31)</f>
        <v>0.77543775601611953</v>
      </c>
      <c r="W31" s="52">
        <f t="shared" si="1"/>
        <v>0.96929719502014944</v>
      </c>
      <c r="X31" s="52">
        <f t="shared" si="2"/>
        <v>1.2413060725418388</v>
      </c>
      <c r="Y31" s="52">
        <f t="shared" si="3"/>
        <v>-4.0815566172166884</v>
      </c>
      <c r="Z31" s="52">
        <f t="shared" si="4"/>
        <v>4.134290299327402</v>
      </c>
      <c r="AA31" s="53">
        <v>0.98</v>
      </c>
      <c r="AB31" s="53">
        <f t="shared" si="0"/>
        <v>0.13436481445504769</v>
      </c>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c r="FK31" s="52"/>
      <c r="FL31" s="52"/>
      <c r="FM31" s="52"/>
      <c r="FN31" s="52"/>
      <c r="FO31" s="52"/>
      <c r="FP31" s="52"/>
      <c r="FQ31" s="52"/>
      <c r="FR31" s="52"/>
      <c r="FS31" s="52"/>
    </row>
    <row r="32" spans="1:178" x14ac:dyDescent="0.3">
      <c r="A32" s="58"/>
      <c r="B32" s="58"/>
      <c r="C32" s="69"/>
      <c r="D32" s="69"/>
      <c r="E32" s="68"/>
      <c r="F32" s="68"/>
      <c r="G32" s="58"/>
      <c r="H32" s="58"/>
      <c r="I32" s="58"/>
      <c r="V32" s="52">
        <f>Z32/(AD23-Y32)</f>
        <v>0.8035027714717633</v>
      </c>
      <c r="W32" s="52">
        <f t="shared" si="1"/>
        <v>1.0043784643397045</v>
      </c>
      <c r="X32" s="52">
        <f t="shared" si="2"/>
        <v>1.2862320177138291</v>
      </c>
      <c r="Y32" s="52">
        <f t="shared" si="3"/>
        <v>-4.9293332090224196</v>
      </c>
      <c r="Z32" s="52">
        <f t="shared" si="4"/>
        <v>4.9651113592970191</v>
      </c>
      <c r="AA32" s="53">
        <v>0.99</v>
      </c>
      <c r="AB32" s="53">
        <f t="shared" si="0"/>
        <v>8.5071482364823453E-2</v>
      </c>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row>
    <row r="33" spans="1:175" x14ac:dyDescent="0.3">
      <c r="A33" s="58"/>
      <c r="B33" s="58"/>
      <c r="C33" s="69"/>
      <c r="D33" s="58"/>
      <c r="E33" s="68"/>
      <c r="F33" s="58"/>
      <c r="G33" s="58"/>
      <c r="H33" s="58"/>
      <c r="I33" s="58"/>
      <c r="J33" s="66" t="str">
        <f>"MS=  "&amp;[1]!xln(K33)&amp;" ="</f>
        <v>MS=  (0.623² + 0.779²)⁰·⁵ / ((0.46² + 0.575²)⁰·⁵) - 1 =</v>
      </c>
      <c r="K33" s="67">
        <f>(AE18^2+AF18^2)^0.5/((AD21^2+AE21^2)^0.5)-1</f>
        <v>0.35468061978586563</v>
      </c>
      <c r="V33" s="52">
        <f>Z33/(AD23-Y33)</f>
        <v>0.87188879683858822</v>
      </c>
      <c r="W33" s="52">
        <f t="shared" si="1"/>
        <v>1.0898609960482348</v>
      </c>
      <c r="X33" s="52">
        <f t="shared" si="2"/>
        <v>1.3957030718458319</v>
      </c>
      <c r="Y33" s="52">
        <f t="shared" si="3"/>
        <v>-8.5071482364823385</v>
      </c>
      <c r="Z33" s="52">
        <f t="shared" si="4"/>
        <v>8.5071482364823385</v>
      </c>
      <c r="AA33" s="53">
        <v>1</v>
      </c>
      <c r="AB33" s="53">
        <f t="shared" si="0"/>
        <v>0</v>
      </c>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row>
    <row r="34" spans="1:175" x14ac:dyDescent="0.3">
      <c r="A34" s="58"/>
      <c r="B34" s="58"/>
      <c r="C34" s="58"/>
      <c r="D34" s="58"/>
      <c r="E34" s="58"/>
      <c r="F34" s="58"/>
      <c r="G34" s="58"/>
      <c r="H34" s="58"/>
      <c r="I34" s="58"/>
      <c r="J34" s="58"/>
      <c r="K34" s="58"/>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row>
    <row r="35" spans="1:175" x14ac:dyDescent="0.3">
      <c r="A35" s="58"/>
      <c r="B35" s="58"/>
      <c r="C35" s="58"/>
      <c r="D35" s="58"/>
      <c r="E35" s="58"/>
      <c r="F35" s="58"/>
      <c r="G35" s="58"/>
      <c r="H35" s="58"/>
      <c r="I35" s="58"/>
      <c r="J35" s="58"/>
      <c r="K35" s="58"/>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52"/>
      <c r="FK35" s="52"/>
      <c r="FL35" s="52"/>
      <c r="FM35" s="52"/>
      <c r="FN35" s="52"/>
      <c r="FO35" s="52"/>
      <c r="FP35" s="52"/>
      <c r="FQ35" s="52"/>
      <c r="FR35" s="52"/>
      <c r="FS35" s="52"/>
    </row>
    <row r="36" spans="1:175" x14ac:dyDescent="0.3">
      <c r="A36" s="58"/>
      <c r="B36" s="58"/>
      <c r="C36" s="58"/>
      <c r="D36" s="58"/>
      <c r="E36" s="58"/>
      <c r="F36" s="3"/>
      <c r="G36" s="58"/>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row>
    <row r="37" spans="1:175" x14ac:dyDescent="0.3">
      <c r="A37" s="58"/>
      <c r="B37" s="58"/>
      <c r="C37" s="58"/>
      <c r="D37" s="58"/>
      <c r="E37" s="58"/>
      <c r="F37" s="58"/>
      <c r="G37" s="58"/>
      <c r="H37" s="58"/>
      <c r="I37" s="58"/>
      <c r="J37" s="58"/>
      <c r="K37" s="58"/>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row>
    <row r="38" spans="1:175" x14ac:dyDescent="0.3">
      <c r="A38" s="58"/>
      <c r="B38" s="58"/>
      <c r="C38" s="58"/>
      <c r="D38" s="58"/>
      <c r="E38" s="58"/>
      <c r="F38" s="58"/>
      <c r="G38" s="58"/>
      <c r="H38" s="58"/>
      <c r="I38" s="58"/>
      <c r="J38" s="58"/>
      <c r="K38" s="58"/>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c r="EL38" s="52"/>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52"/>
      <c r="FR38" s="52"/>
      <c r="FS38" s="52"/>
    </row>
    <row r="39" spans="1:175" x14ac:dyDescent="0.3">
      <c r="A39" s="58"/>
      <c r="B39" s="58"/>
      <c r="C39" s="58"/>
      <c r="D39" s="58"/>
      <c r="E39" s="58"/>
      <c r="F39" s="58"/>
      <c r="G39" s="58"/>
      <c r="H39" s="58"/>
      <c r="I39" s="58"/>
      <c r="J39" s="58"/>
      <c r="K39" s="58"/>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row>
    <row r="40" spans="1:175" x14ac:dyDescent="0.3">
      <c r="A40" s="58"/>
      <c r="B40" s="58"/>
      <c r="C40" s="58"/>
      <c r="D40" s="58"/>
      <c r="E40" s="58"/>
      <c r="F40" s="58"/>
      <c r="G40" s="58"/>
      <c r="H40" s="58"/>
      <c r="I40" s="58"/>
      <c r="J40" s="58"/>
      <c r="K40" s="58"/>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row>
    <row r="41" spans="1:175" x14ac:dyDescent="0.3">
      <c r="A41" s="58"/>
      <c r="B41" s="58"/>
      <c r="C41" s="58"/>
      <c r="D41" s="58"/>
      <c r="E41" s="58"/>
      <c r="F41" s="58"/>
      <c r="G41" s="58"/>
      <c r="H41" s="58"/>
      <c r="I41" s="58"/>
      <c r="J41" s="58"/>
      <c r="K41" s="58"/>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2"/>
      <c r="CO41" s="52"/>
      <c r="CP41" s="52"/>
      <c r="CQ41" s="52"/>
      <c r="CR41" s="52"/>
      <c r="CS41" s="52"/>
      <c r="CT41" s="52"/>
      <c r="CU41" s="52"/>
      <c r="CV41" s="52"/>
      <c r="CW41" s="52"/>
      <c r="CX41" s="52"/>
      <c r="CY41" s="52"/>
      <c r="CZ41" s="52"/>
      <c r="DA41" s="52"/>
      <c r="DB41" s="52"/>
      <c r="DC41" s="52"/>
      <c r="DD41" s="52"/>
      <c r="DE41" s="52"/>
      <c r="DF41" s="52"/>
      <c r="DG41" s="52"/>
      <c r="DH41" s="52"/>
      <c r="DI41" s="52"/>
      <c r="DJ41" s="52"/>
      <c r="DK41" s="52"/>
      <c r="DL41" s="52"/>
      <c r="DM41" s="52"/>
      <c r="DN41" s="52"/>
      <c r="DO41" s="52"/>
      <c r="DP41" s="52"/>
      <c r="DQ41" s="52"/>
      <c r="DR41" s="52"/>
      <c r="DS41" s="52"/>
      <c r="DT41" s="52"/>
      <c r="DU41" s="52"/>
      <c r="DV41" s="52"/>
      <c r="DW41" s="52"/>
      <c r="DX41" s="52"/>
      <c r="DY41" s="52"/>
      <c r="DZ41" s="52"/>
      <c r="EA41" s="52"/>
      <c r="EB41" s="52"/>
      <c r="EC41" s="52"/>
      <c r="ED41" s="52"/>
      <c r="EE41" s="52"/>
      <c r="EF41" s="52"/>
      <c r="EG41" s="52"/>
      <c r="EH41" s="52"/>
      <c r="EI41" s="52"/>
      <c r="EJ41" s="52"/>
      <c r="EK41" s="52"/>
      <c r="EL41" s="52"/>
      <c r="EM41" s="52"/>
      <c r="EN41" s="52"/>
      <c r="EO41" s="52"/>
      <c r="EP41" s="52"/>
      <c r="EQ41" s="52"/>
      <c r="ER41" s="52"/>
      <c r="ES41" s="52"/>
      <c r="ET41" s="52"/>
      <c r="EU41" s="52"/>
      <c r="EV41" s="52"/>
      <c r="EW41" s="52"/>
      <c r="EX41" s="52"/>
      <c r="EY41" s="52"/>
      <c r="EZ41" s="52"/>
      <c r="FA41" s="52"/>
      <c r="FB41" s="52"/>
      <c r="FC41" s="52"/>
      <c r="FD41" s="52"/>
      <c r="FE41" s="52"/>
      <c r="FF41" s="52"/>
      <c r="FG41" s="52"/>
      <c r="FH41" s="52"/>
      <c r="FI41" s="52"/>
      <c r="FJ41" s="52"/>
      <c r="FK41" s="52"/>
      <c r="FL41" s="52"/>
      <c r="FM41" s="52"/>
      <c r="FN41" s="52"/>
      <c r="FO41" s="52"/>
      <c r="FP41" s="52"/>
      <c r="FQ41" s="52"/>
      <c r="FR41" s="52"/>
      <c r="FS41" s="52"/>
    </row>
    <row r="42" spans="1:175" x14ac:dyDescent="0.3">
      <c r="A42" s="58"/>
      <c r="B42" s="58"/>
      <c r="C42" s="58"/>
      <c r="D42" s="58"/>
      <c r="E42" s="58"/>
      <c r="F42" s="58"/>
      <c r="G42" s="58"/>
      <c r="H42" s="58"/>
      <c r="I42" s="58"/>
      <c r="J42" s="58"/>
      <c r="K42" s="58"/>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row>
    <row r="43" spans="1:175" x14ac:dyDescent="0.3">
      <c r="A43" s="58"/>
      <c r="B43" s="58"/>
      <c r="C43" s="58"/>
      <c r="D43" s="58"/>
      <c r="E43" s="58"/>
      <c r="F43" s="58"/>
      <c r="G43" s="58"/>
      <c r="H43" s="58"/>
      <c r="I43" s="58"/>
      <c r="J43" s="58"/>
      <c r="K43" s="58"/>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2"/>
      <c r="DD43" s="52"/>
      <c r="DE43" s="52"/>
      <c r="DF43" s="52"/>
      <c r="DG43" s="52"/>
      <c r="DH43" s="52"/>
      <c r="DI43" s="52"/>
      <c r="DJ43" s="52"/>
      <c r="DK43" s="52"/>
      <c r="DL43" s="52"/>
      <c r="DM43" s="52"/>
      <c r="DN43" s="52"/>
      <c r="DO43" s="52"/>
      <c r="DP43" s="52"/>
      <c r="DQ43" s="52"/>
      <c r="DR43" s="52"/>
      <c r="DS43" s="52"/>
      <c r="DT43" s="52"/>
      <c r="DU43" s="52"/>
      <c r="DV43" s="52"/>
      <c r="DW43" s="52"/>
      <c r="DX43" s="52"/>
      <c r="DY43" s="52"/>
      <c r="DZ43" s="52"/>
      <c r="EA43" s="52"/>
      <c r="EB43" s="52"/>
      <c r="EC43" s="52"/>
      <c r="ED43" s="52"/>
      <c r="EE43" s="52"/>
      <c r="EF43" s="52"/>
      <c r="EG43" s="52"/>
      <c r="EH43" s="52"/>
      <c r="EI43" s="52"/>
      <c r="EJ43" s="52"/>
      <c r="EK43" s="52"/>
      <c r="EL43" s="52"/>
      <c r="EM43" s="52"/>
      <c r="EN43" s="52"/>
      <c r="EO43" s="52"/>
      <c r="EP43" s="52"/>
      <c r="EQ43" s="52"/>
      <c r="ER43" s="52"/>
      <c r="ES43" s="52"/>
      <c r="ET43" s="52"/>
      <c r="EU43" s="52"/>
      <c r="EV43" s="52"/>
      <c r="EW43" s="52"/>
      <c r="EX43" s="52"/>
      <c r="EY43" s="52"/>
      <c r="EZ43" s="52"/>
      <c r="FA43" s="52"/>
      <c r="FB43" s="52"/>
      <c r="FC43" s="52"/>
      <c r="FD43" s="52"/>
      <c r="FE43" s="52"/>
      <c r="FF43" s="52"/>
      <c r="FG43" s="52"/>
      <c r="FH43" s="52"/>
      <c r="FI43" s="52"/>
      <c r="FJ43" s="52"/>
      <c r="FK43" s="52"/>
      <c r="FL43" s="52"/>
      <c r="FM43" s="52"/>
      <c r="FN43" s="52"/>
      <c r="FO43" s="52"/>
      <c r="FP43" s="52"/>
      <c r="FQ43" s="52"/>
      <c r="FR43" s="52"/>
      <c r="FS43" s="52"/>
    </row>
    <row r="44" spans="1:175" x14ac:dyDescent="0.3">
      <c r="A44" s="58"/>
      <c r="B44" s="58"/>
      <c r="C44" s="58"/>
      <c r="D44" s="58"/>
      <c r="E44" s="58"/>
      <c r="F44" s="58"/>
      <c r="G44" s="58"/>
      <c r="H44" s="58"/>
      <c r="I44" s="58"/>
      <c r="J44" s="58"/>
      <c r="K44" s="58"/>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row>
    <row r="45" spans="1:175" x14ac:dyDescent="0.3">
      <c r="A45" s="58"/>
      <c r="B45" s="58"/>
      <c r="C45" s="58"/>
      <c r="D45" s="58"/>
      <c r="E45" s="58"/>
      <c r="F45" s="58"/>
      <c r="G45" s="58"/>
      <c r="H45" s="58"/>
      <c r="I45" s="58"/>
      <c r="J45" s="58"/>
      <c r="K45" s="58"/>
    </row>
    <row r="46" spans="1:175" x14ac:dyDescent="0.3">
      <c r="A46" s="58"/>
      <c r="B46" s="58"/>
      <c r="C46" s="58"/>
      <c r="D46" s="58"/>
      <c r="E46" s="58"/>
      <c r="F46" s="58"/>
      <c r="G46" s="58"/>
      <c r="H46" s="58"/>
      <c r="I46" s="58"/>
      <c r="J46" s="58"/>
      <c r="K46" s="58"/>
    </row>
    <row r="47" spans="1:175" x14ac:dyDescent="0.3">
      <c r="A47" s="58"/>
      <c r="B47" s="58"/>
      <c r="C47" s="58"/>
      <c r="D47" s="58"/>
      <c r="E47" s="58"/>
      <c r="F47" s="58"/>
      <c r="G47" s="58"/>
      <c r="H47" s="58"/>
      <c r="I47" s="58"/>
      <c r="J47" s="58"/>
      <c r="K47" s="58"/>
    </row>
    <row r="48" spans="1:175" x14ac:dyDescent="0.3">
      <c r="A48" s="58"/>
      <c r="B48" s="58"/>
      <c r="C48" s="58"/>
      <c r="D48" s="58"/>
      <c r="E48" s="58"/>
      <c r="F48" s="58"/>
      <c r="G48" s="58"/>
      <c r="H48" s="58"/>
      <c r="I48" s="58"/>
      <c r="J48" s="58"/>
      <c r="K48" s="58"/>
    </row>
    <row r="49" spans="1:11" x14ac:dyDescent="0.3">
      <c r="A49" s="58"/>
      <c r="B49" s="58"/>
      <c r="C49" s="58"/>
      <c r="D49" s="58"/>
      <c r="E49" s="58"/>
      <c r="F49" s="58"/>
      <c r="G49" s="58"/>
      <c r="H49" s="58"/>
      <c r="I49" s="58"/>
      <c r="J49" s="58"/>
      <c r="K49" s="58"/>
    </row>
    <row r="50" spans="1:11" x14ac:dyDescent="0.3">
      <c r="A50" s="58"/>
      <c r="B50" s="58"/>
      <c r="C50" s="58"/>
      <c r="D50" s="58"/>
      <c r="E50" s="58"/>
      <c r="F50" s="58"/>
      <c r="G50" s="58"/>
      <c r="H50" s="58"/>
      <c r="I50" s="58"/>
      <c r="J50" s="58"/>
      <c r="K50" s="58"/>
    </row>
    <row r="51" spans="1:11" x14ac:dyDescent="0.3">
      <c r="A51" s="58"/>
      <c r="B51" s="58"/>
      <c r="C51" s="58"/>
      <c r="D51" s="58"/>
      <c r="E51" s="58"/>
      <c r="F51" s="58"/>
      <c r="G51" s="58"/>
      <c r="H51" s="58"/>
      <c r="I51" s="58"/>
      <c r="J51" s="58"/>
      <c r="K51" s="58"/>
    </row>
    <row r="52" spans="1:11" x14ac:dyDescent="0.3">
      <c r="A52" s="58"/>
      <c r="B52" s="58"/>
      <c r="C52" s="58"/>
      <c r="D52" s="58"/>
      <c r="E52" s="58"/>
      <c r="F52" s="58"/>
      <c r="G52" s="58"/>
      <c r="H52" s="58"/>
      <c r="I52" s="58"/>
      <c r="J52" s="58"/>
      <c r="K52" s="58"/>
    </row>
    <row r="53" spans="1:11" x14ac:dyDescent="0.3">
      <c r="A53" s="58"/>
      <c r="B53" s="58"/>
      <c r="C53" s="58"/>
      <c r="D53" s="58"/>
      <c r="E53" s="58"/>
      <c r="F53" s="58"/>
      <c r="G53" s="58"/>
      <c r="H53" s="58"/>
      <c r="I53" s="58"/>
      <c r="J53" s="58"/>
      <c r="K53" s="58"/>
    </row>
    <row r="54" spans="1:11" x14ac:dyDescent="0.3">
      <c r="A54" s="58"/>
      <c r="B54" s="58"/>
      <c r="C54" s="58"/>
      <c r="D54" s="58"/>
      <c r="E54" s="58"/>
      <c r="F54" s="58"/>
      <c r="G54" s="58"/>
      <c r="H54" s="58"/>
      <c r="I54" s="58"/>
      <c r="J54" s="58"/>
      <c r="K54" s="58"/>
    </row>
    <row r="55" spans="1:11" x14ac:dyDescent="0.3">
      <c r="A55" s="58"/>
      <c r="B55" s="58"/>
      <c r="C55" s="58"/>
      <c r="D55" s="58"/>
      <c r="E55" s="58"/>
      <c r="F55" s="58"/>
      <c r="G55" s="58"/>
      <c r="H55" s="58"/>
      <c r="I55" s="58"/>
      <c r="J55" s="58"/>
      <c r="K55" s="58"/>
    </row>
    <row r="56" spans="1:11" x14ac:dyDescent="0.3">
      <c r="A56" s="58"/>
      <c r="B56" s="58"/>
      <c r="C56" s="58"/>
      <c r="D56" s="58"/>
      <c r="E56" s="58"/>
      <c r="F56" s="58"/>
      <c r="G56" s="58"/>
      <c r="H56" s="58"/>
      <c r="I56" s="58"/>
      <c r="J56" s="58"/>
      <c r="K56" s="58"/>
    </row>
    <row r="57" spans="1:11" x14ac:dyDescent="0.3">
      <c r="A57" s="33"/>
      <c r="B57" s="36"/>
      <c r="C57" s="37"/>
      <c r="D57" s="33"/>
      <c r="E57" s="33"/>
      <c r="F57" s="33"/>
      <c r="G57" s="37"/>
      <c r="H57" s="33"/>
      <c r="I57" s="33"/>
      <c r="J57" s="33"/>
      <c r="K57" s="33"/>
    </row>
    <row r="58" spans="1:11" x14ac:dyDescent="0.3">
      <c r="A58" s="33"/>
      <c r="B58" s="38"/>
      <c r="C58" s="37"/>
      <c r="D58" s="39"/>
      <c r="E58" s="39"/>
      <c r="F58" s="40" t="s">
        <v>38</v>
      </c>
      <c r="G58" s="37"/>
      <c r="H58" s="39"/>
      <c r="I58" s="39"/>
      <c r="J58" s="39"/>
      <c r="K58" s="33"/>
    </row>
    <row r="59" spans="1:11" x14ac:dyDescent="0.3">
      <c r="A59" s="33"/>
      <c r="B59" s="39"/>
      <c r="C59" s="39"/>
      <c r="D59" s="39"/>
      <c r="E59" s="39"/>
      <c r="F59" s="73" t="s">
        <v>63</v>
      </c>
      <c r="G59" s="39"/>
      <c r="H59" s="39"/>
      <c r="I59" s="39"/>
      <c r="J59" s="39"/>
      <c r="K59" s="33"/>
    </row>
  </sheetData>
  <mergeCells count="2">
    <mergeCell ref="B14:D14"/>
    <mergeCell ref="B13:K13"/>
  </mergeCells>
  <hyperlinks>
    <hyperlink ref="F59" r:id="rId1"/>
    <hyperlink ref="B14" r:id="rId2"/>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Stress</vt:lpstr>
      <vt:lpstr>'READ ME'!Print_Area</vt:lpstr>
      <vt:lpstr>Stress!Print_Area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dcterms:created xsi:type="dcterms:W3CDTF">2009-04-21T14:22:46Z</dcterms:created>
  <dcterms:modified xsi:type="dcterms:W3CDTF">2016-08-31T11:04:29Z</dcterms:modified>
  <cp:category>Engineering Spreadsheets;Analysis;AA-SM</cp:category>
</cp:coreProperties>
</file>