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Flat Plates" sheetId="16" r:id="rId2"/>
  </sheets>
  <externalReferences>
    <externalReference r:id="rId3"/>
  </externalReference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F25" i="16" l="1"/>
  <c r="AD14" i="16" s="1"/>
  <c r="AB13" i="16"/>
  <c r="AB14" i="16"/>
  <c r="AB15" i="16"/>
  <c r="AB16" i="16"/>
  <c r="AB17" i="16"/>
  <c r="AB18" i="16"/>
  <c r="AB19" i="16"/>
  <c r="AB33" i="16"/>
  <c r="AB44" i="16"/>
  <c r="AB45" i="16"/>
  <c r="AB46" i="16"/>
  <c r="AB47" i="16"/>
  <c r="AB48" i="16"/>
  <c r="AB49" i="16"/>
  <c r="AB50" i="16"/>
  <c r="AB51" i="16"/>
  <c r="AB52" i="16"/>
  <c r="AB53" i="16"/>
  <c r="AB54" i="16"/>
  <c r="AB55" i="16"/>
  <c r="AB56" i="16"/>
  <c r="AB57" i="16"/>
  <c r="AB58" i="16"/>
  <c r="X1" i="16"/>
  <c r="G1" i="16" s="1"/>
  <c r="X2" i="16"/>
  <c r="X3" i="16"/>
  <c r="X4" i="16"/>
  <c r="X5" i="16"/>
  <c r="X6" i="16"/>
  <c r="X7" i="16"/>
  <c r="F8" i="16"/>
  <c r="J8" i="16"/>
  <c r="F9" i="16"/>
  <c r="J9" i="16"/>
  <c r="F10" i="16"/>
  <c r="L10" i="16"/>
  <c r="F11" i="16"/>
  <c r="B12" i="16"/>
  <c r="AA27" i="16"/>
  <c r="AB27" i="16" s="1"/>
  <c r="AA39" i="16"/>
  <c r="Z44" i="16" s="1"/>
  <c r="AA40" i="16" s="1"/>
  <c r="AA41" i="16" s="1"/>
  <c r="AA42" i="16" s="1"/>
  <c r="AA43" i="16" s="1"/>
  <c r="AG156" i="16"/>
  <c r="J10" i="16" l="1"/>
  <c r="AE14" i="16"/>
  <c r="AD13" i="16"/>
  <c r="AB40" i="16"/>
  <c r="AB39" i="16"/>
  <c r="AB41" i="16"/>
  <c r="Z33" i="16"/>
  <c r="Z27" i="16"/>
  <c r="AA20" i="16" s="1"/>
  <c r="AB20" i="16" s="1"/>
  <c r="Z39" i="16"/>
  <c r="AE15" i="16" l="1"/>
  <c r="C48" i="16"/>
  <c r="C51" i="16" s="1"/>
  <c r="AA28" i="16"/>
  <c r="AA29" i="16" s="1"/>
  <c r="AA30" i="16" s="1"/>
  <c r="AA31" i="16" s="1"/>
  <c r="AA32" i="16" s="1"/>
  <c r="AA34" i="16"/>
  <c r="AA35" i="16" s="1"/>
  <c r="AA36" i="16" s="1"/>
  <c r="AA37" i="16" s="1"/>
  <c r="AA38" i="16" s="1"/>
  <c r="AB42" i="16"/>
  <c r="AA21" i="16"/>
  <c r="AB21" i="16" s="1"/>
  <c r="C49" i="16"/>
  <c r="C50" i="16"/>
  <c r="AB29" i="16" l="1"/>
  <c r="AB28" i="16"/>
  <c r="K52" i="16"/>
  <c r="AB34" i="16"/>
  <c r="AB35" i="16"/>
  <c r="AB30" i="16"/>
  <c r="AB36" i="16"/>
  <c r="AB43" i="16"/>
  <c r="AA22" i="16"/>
  <c r="AB22" i="16" s="1"/>
  <c r="J52" i="16"/>
  <c r="AB37" i="16" l="1"/>
  <c r="AA23" i="16"/>
  <c r="AB23" i="16" s="1"/>
  <c r="AB31" i="16"/>
  <c r="AA24" i="16" l="1"/>
  <c r="AB24" i="16" s="1"/>
  <c r="AB32" i="16"/>
  <c r="AB38" i="16"/>
  <c r="AA25" i="16" l="1"/>
  <c r="AB25" i="16" s="1"/>
  <c r="AA26" i="16" l="1"/>
  <c r="AB26" i="16" s="1"/>
</calcChain>
</file>

<file path=xl/sharedStrings.xml><?xml version="1.0" encoding="utf-8"?>
<sst xmlns="http://schemas.openxmlformats.org/spreadsheetml/2006/main" count="104" uniqueCount="75">
  <si>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</si>
  <si>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</si>
  <si>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</si>
  <si>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</si>
  <si>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</si>
  <si>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</si>
  <si>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</si>
  <si>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</si>
  <si>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</si>
  <si>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</si>
  <si>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</si>
  <si>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</si>
  <si>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</si>
  <si>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</si>
  <si>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</si>
  <si>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</si>
  <si>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</si>
  <si>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</si>
  <si>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</si>
  <si>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</si>
  <si>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</si>
  <si>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</si>
  <si>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</si>
  <si>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</si>
  <si>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</si>
  <si>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</si>
  <si>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</si>
  <si>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</si>
  <si>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</si>
  <si>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</si>
  <si>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</si>
  <si>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</si>
  <si>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</si>
  <si>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</si>
  <si>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</si>
  <si>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</si>
  <si>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</si>
  <si>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</si>
  <si>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</si>
  <si>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</si>
  <si>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</si>
  <si>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</si>
  <si>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</si>
  <si>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</si>
  <si>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</si>
  <si>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</si>
  <si>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</si>
  <si>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</si>
  <si>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</si>
  <si>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</si>
  <si>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</si>
  <si>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</si>
  <si>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</si>
  <si>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</si>
  <si>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</si>
  <si>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</si>
  <si>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</si>
  <si>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</si>
  <si>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</si>
  <si>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</si>
  <si>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(NACA-TN-733)</t>
  </si>
  <si>
    <t>in (Loaded Edge)</t>
  </si>
  <si>
    <t>www.xl-viking.com</t>
  </si>
  <si>
    <t>http://www.abbottaerospace.com/subscribe</t>
  </si>
  <si>
    <t>http://www.xl-viking.com/download-free-trial/</t>
  </si>
  <si>
    <t>http://www.abbottaerospace.com/engineering-services</t>
  </si>
  <si>
    <t>AA-SM-007-021</t>
  </si>
  <si>
    <t>Panel Thickness</t>
  </si>
  <si>
    <t>Compression Stress in the Panel</t>
  </si>
  <si>
    <t>COMPRESSION BUCKLING OF FLAT ISOTROPIC PANELS - SIMPLE</t>
  </si>
  <si>
    <t>Simply Supported, Elastic Material</t>
  </si>
  <si>
    <t>(Abbott, Richard. Analysis and Design of Composite and Metallic Flight Vehicle Structures 1st Edition, 2016)</t>
  </si>
  <si>
    <t>A</t>
  </si>
  <si>
    <t>To take account of panel edge rotational restraint use</t>
  </si>
  <si>
    <t>AA-SM-007-022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</si>
</sst>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000000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Arial"/>
      <family val="2"/>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xf numFmtId="0" fontId="20" fillId="0" borderId="0" applyNumberFormat="0" applyFill="0" applyBorder="0" applyAlignment="0" applyProtection="0"/>
  </cellStyleXfs>
  <cellXfs count="114">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165" fontId="5" fillId="0" borderId="0" xfId="0" applyNumberFormat="1" applyFont="1"/>
    <xf numFmtId="167" fontId="5" fillId="0" borderId="0" xfId="0" applyNumberFormat="1" applyFont="1"/>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9" fillId="0" borderId="0" xfId="8" applyFont="1"/>
    <xf numFmtId="0" fontId="19" fillId="0" borderId="0" xfId="9" applyFont="1" applyBorder="1" applyAlignment="1" applyProtection="1">
      <alignment horizontal="center"/>
    </xf>
    <xf numFmtId="0" fontId="20" fillId="0" borderId="0" xfId="9" applyBorder="1" applyAlignment="1">
      <alignment horizontal="center"/>
    </xf>
    <xf numFmtId="0" fontId="21"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9" fillId="0" borderId="0" xfId="8" applyFont="1" applyAlignment="1">
      <alignment horizontal="left"/>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0"/>
          <c:order val="0"/>
          <c:spPr>
            <a:ln w="19050" cap="rnd">
              <a:solidFill>
                <a:schemeClr val="tx1"/>
              </a:solidFill>
              <a:round/>
            </a:ln>
            <a:effectLst/>
          </c:spPr>
          <c:marker>
            <c:symbol val="none"/>
          </c:marker>
          <c:xVal>
            <c:numRef>
              <c:f>'Flat Plates'!$AA$13:$AA$59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Plates'!$AB$13:$AB$59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'Flat Plates'!$AD$13:$AD$15</c:f>
              <c:numCache>
                <c:formatCode>0.00</c:formatCode>
                <c:ptCount val="3"/>
                <c:pt idx="0">
                  <c:v>1</c:v>
                </c:pt>
                <c:pt idx="1">
                  <c:v>1</c:v>
                </c:pt>
                <c:pt idx="2" formatCode="0%">
                  <c:v>0</c:v>
                </c:pt>
              </c:numCache>
            </c:numRef>
          </c:xVal>
          <c:yVal>
            <c:numRef>
              <c:f>'Flat Plates'!$AE$13:$AE$15</c:f>
              <c:numCache>
                <c:formatCode>0.00</c:formatCode>
                <c:ptCount val="3"/>
                <c:pt idx="0">
                  <c:v>0</c:v>
                </c:pt>
                <c:pt idx="1">
                  <c:v>4</c:v>
                </c:pt>
                <c:pt idx="2">
                  <c:v>4</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8"/>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710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44</xdr:row>
      <xdr:rowOff>107015</xdr:rowOff>
    </xdr:from>
    <xdr:to>
      <xdr:col>9</xdr:col>
      <xdr:colOff>396896</xdr:colOff>
      <xdr:row>46</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31</xdr:row>
          <xdr:rowOff>152400</xdr:rowOff>
        </xdr:from>
        <xdr:to>
          <xdr:col>5</xdr:col>
          <xdr:colOff>99060</xdr:colOff>
          <xdr:row>31</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0</xdr:rowOff>
    </xdr:from>
    <xdr:to>
      <xdr:col>10</xdr:col>
      <xdr:colOff>0</xdr:colOff>
      <xdr:row>46</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298526</xdr:colOff>
      <xdr:row>16</xdr:row>
      <xdr:rowOff>56347</xdr:rowOff>
    </xdr:from>
    <xdr:to>
      <xdr:col>5</xdr:col>
      <xdr:colOff>78528</xdr:colOff>
      <xdr:row>23</xdr:row>
      <xdr:rowOff>71717</xdr:rowOff>
    </xdr:to>
    <xdr:grpSp>
      <xdr:nvGrpSpPr>
        <xdr:cNvPr id="37" name="Group 36"/>
        <xdr:cNvGrpSpPr/>
      </xdr:nvGrpSpPr>
      <xdr:grpSpPr>
        <a:xfrm>
          <a:off x="298526" y="2875747"/>
          <a:ext cx="2866102" cy="1257430"/>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67641"/>
          <a:ext cx="2494733" cy="630195"/>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bbottaerospace.com/wpdm-package/aa-sm-007-022" TargetMode="External"/><Relationship Id="rId7" Type="http://schemas.openxmlformats.org/officeDocument/2006/relationships/vmlDrawing" Target="../drawings/vmlDrawing2.vml"/><Relationship Id="rId2" Type="http://schemas.openxmlformats.org/officeDocument/2006/relationships/hyperlink" Target="http://www.abbottaerospace.com/download/naca-tn-733-chart-for-critical-compressive-stress-of-flat-rectangular-plates"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wpdm-package/analysis-and-design-of-composite-and-metallic-flight-vehicle-structures" TargetMode="Externa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2"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21</v>
      </c>
      <c r="C4" s="40"/>
      <c r="D4" s="37"/>
      <c r="E4" s="37"/>
      <c r="F4" s="38" t="s">
        <v>22</v>
      </c>
      <c r="G4" s="39" t="s">
        <v>23</v>
      </c>
      <c r="H4" s="37"/>
      <c r="I4" s="37"/>
      <c r="J4" s="37"/>
      <c r="K4" s="37"/>
      <c r="M4" s="42"/>
      <c r="N4" s="42"/>
      <c r="O4" s="42"/>
      <c r="P4" s="42"/>
      <c r="Q4" s="47"/>
      <c r="R4" s="48"/>
      <c r="S4" s="48"/>
      <c r="T4" s="43"/>
      <c r="U4" s="43"/>
      <c r="V4" s="43"/>
      <c r="W4" s="44"/>
      <c r="X4" s="45"/>
      <c r="Y4" s="43"/>
    </row>
    <row r="5" spans="1:25" s="41" customFormat="1" ht="13.8" x14ac:dyDescent="0.3">
      <c r="A5" s="37"/>
      <c r="B5" s="38" t="s">
        <v>24</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26</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09" t="s">
        <v>45</v>
      </c>
      <c r="C16" s="109"/>
      <c r="D16" s="109"/>
      <c r="E16" s="109"/>
      <c r="F16" s="109"/>
      <c r="G16" s="109"/>
      <c r="H16" s="109"/>
      <c r="I16" s="109"/>
      <c r="J16" s="109"/>
      <c r="M16" s="47"/>
      <c r="N16" s="47"/>
      <c r="O16" s="47"/>
      <c r="P16" s="47"/>
      <c r="Q16" s="47"/>
      <c r="R16" s="48"/>
      <c r="S16" s="48"/>
      <c r="T16" s="43"/>
      <c r="U16" s="43"/>
      <c r="V16" s="43"/>
      <c r="W16" s="43"/>
      <c r="X16" s="43"/>
      <c r="Y16" s="43"/>
    </row>
    <row r="17" spans="1:25" s="41" customFormat="1" ht="13.8" x14ac:dyDescent="0.3">
      <c r="B17" s="109"/>
      <c r="C17" s="109"/>
      <c r="D17" s="109"/>
      <c r="E17" s="109"/>
      <c r="F17" s="109"/>
      <c r="G17" s="109"/>
      <c r="H17" s="109"/>
      <c r="I17" s="109"/>
      <c r="J17" s="109"/>
      <c r="M17" s="47"/>
      <c r="N17" s="47"/>
      <c r="O17" s="47"/>
      <c r="P17" s="47"/>
      <c r="Q17" s="47"/>
      <c r="R17" s="48"/>
      <c r="S17" s="48"/>
      <c r="T17" s="43"/>
      <c r="U17" s="43"/>
      <c r="V17" s="43"/>
      <c r="W17" s="43"/>
      <c r="X17" s="43"/>
      <c r="Y17" s="43"/>
    </row>
    <row r="18" spans="1:25" s="41" customFormat="1" ht="13.8" x14ac:dyDescent="0.3">
      <c r="B18" s="109"/>
      <c r="C18" s="109"/>
      <c r="D18" s="109"/>
      <c r="E18" s="109"/>
      <c r="F18" s="109"/>
      <c r="G18" s="109"/>
      <c r="H18" s="109"/>
      <c r="I18" s="109"/>
      <c r="J18" s="109"/>
      <c r="M18" s="47"/>
      <c r="N18" s="47"/>
      <c r="O18" s="47"/>
      <c r="P18" s="47"/>
      <c r="Q18" s="47"/>
      <c r="R18" s="48"/>
      <c r="S18" s="48"/>
      <c r="T18" s="43"/>
      <c r="U18" s="43"/>
      <c r="V18" s="43"/>
      <c r="W18" s="43"/>
      <c r="X18" s="43"/>
      <c r="Y18" s="43"/>
    </row>
    <row r="19" spans="1:25" s="41" customFormat="1" ht="13.8" x14ac:dyDescent="0.3">
      <c r="B19" s="109"/>
      <c r="C19" s="109"/>
      <c r="D19" s="109"/>
      <c r="E19" s="109"/>
      <c r="F19" s="109"/>
      <c r="G19" s="109"/>
      <c r="H19" s="109"/>
      <c r="I19" s="109"/>
      <c r="J19" s="109"/>
      <c r="M19" s="47"/>
      <c r="N19" s="47"/>
      <c r="O19" s="47"/>
      <c r="P19" s="47"/>
      <c r="Q19" s="47"/>
      <c r="R19" s="48"/>
      <c r="S19" s="48"/>
      <c r="T19" s="43"/>
      <c r="U19" s="43"/>
      <c r="V19" s="43"/>
      <c r="W19" s="43"/>
      <c r="X19" s="43"/>
      <c r="Y19" s="43"/>
    </row>
    <row r="20" spans="1:25" s="41" customFormat="1" ht="12.75" customHeight="1" x14ac:dyDescent="0.3">
      <c r="A20" s="63"/>
      <c r="B20" s="65" t="s">
        <v>43</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09" t="s">
        <v>46</v>
      </c>
      <c r="C22" s="109"/>
      <c r="D22" s="109"/>
      <c r="E22" s="109"/>
      <c r="F22" s="109"/>
      <c r="G22" s="109"/>
      <c r="H22" s="109"/>
      <c r="I22" s="109"/>
      <c r="J22" s="109"/>
      <c r="K22" s="63"/>
      <c r="M22" s="47"/>
      <c r="N22" s="47"/>
      <c r="O22" s="47"/>
      <c r="P22" s="47"/>
      <c r="Q22" s="47"/>
      <c r="R22" s="48"/>
      <c r="S22" s="48"/>
      <c r="T22" s="43"/>
      <c r="U22" s="43"/>
      <c r="V22" s="43"/>
      <c r="W22" s="43"/>
      <c r="X22" s="43"/>
      <c r="Y22" s="43"/>
    </row>
    <row r="23" spans="1:25" s="41" customFormat="1" ht="13.8" x14ac:dyDescent="0.3">
      <c r="A23" s="63"/>
      <c r="B23" s="109"/>
      <c r="C23" s="109"/>
      <c r="D23" s="109"/>
      <c r="E23" s="109"/>
      <c r="F23" s="109"/>
      <c r="G23" s="109"/>
      <c r="H23" s="109"/>
      <c r="I23" s="109"/>
      <c r="J23" s="109"/>
      <c r="K23" s="63"/>
      <c r="M23" s="47"/>
      <c r="N23" s="47"/>
      <c r="O23" s="47"/>
      <c r="P23" s="47"/>
      <c r="Q23" s="47"/>
      <c r="R23" s="48"/>
      <c r="S23" s="64"/>
      <c r="T23" s="43"/>
      <c r="U23" s="43"/>
      <c r="V23" s="43"/>
      <c r="W23" s="43"/>
      <c r="X23" s="43"/>
      <c r="Y23" s="43"/>
    </row>
    <row r="24" spans="1:25" s="41" customFormat="1" ht="13.8" x14ac:dyDescent="0.3">
      <c r="A24" s="63"/>
      <c r="B24" s="109"/>
      <c r="C24" s="109"/>
      <c r="D24" s="109"/>
      <c r="E24" s="109"/>
      <c r="F24" s="109"/>
      <c r="G24" s="109"/>
      <c r="H24" s="109"/>
      <c r="I24" s="109"/>
      <c r="J24" s="109"/>
      <c r="K24" s="63"/>
      <c r="M24" s="47"/>
      <c r="N24" s="47"/>
      <c r="O24" s="47"/>
      <c r="P24" s="47"/>
      <c r="Q24" s="47"/>
      <c r="R24" s="48"/>
      <c r="S24" s="64"/>
      <c r="T24" s="43"/>
      <c r="U24" s="43"/>
      <c r="V24" s="43"/>
      <c r="W24" s="43"/>
      <c r="X24" s="43"/>
      <c r="Y24" s="43"/>
    </row>
    <row r="25" spans="1:25" s="41" customFormat="1" ht="12.75" customHeight="1" x14ac:dyDescent="0.3">
      <c r="A25" s="63"/>
      <c r="B25" s="103"/>
      <c r="C25" s="103"/>
      <c r="D25" s="103"/>
      <c r="E25" s="103"/>
      <c r="F25" s="106" t="s">
        <v>63</v>
      </c>
      <c r="G25" s="103"/>
      <c r="H25" s="103"/>
      <c r="I25" s="103"/>
      <c r="J25" s="103"/>
      <c r="K25" s="63"/>
      <c r="M25" s="47"/>
      <c r="N25" s="47"/>
      <c r="O25" s="47"/>
      <c r="P25" s="47"/>
      <c r="Q25" s="47"/>
      <c r="R25" s="48"/>
      <c r="S25" s="48"/>
      <c r="T25" s="43"/>
      <c r="U25" s="43"/>
      <c r="V25" s="43"/>
      <c r="W25" s="43"/>
      <c r="X25" s="43"/>
      <c r="Y25" s="43"/>
    </row>
    <row r="26" spans="1:25" s="41" customFormat="1" ht="13.8" x14ac:dyDescent="0.3">
      <c r="A26" s="63"/>
      <c r="B26" s="109" t="s">
        <v>47</v>
      </c>
      <c r="C26" s="109"/>
      <c r="D26" s="109"/>
      <c r="E26" s="109"/>
      <c r="F26" s="109"/>
      <c r="G26" s="109"/>
      <c r="H26" s="109"/>
      <c r="I26" s="109"/>
      <c r="J26" s="109"/>
      <c r="K26" s="63"/>
      <c r="M26" s="47"/>
      <c r="N26" s="47"/>
      <c r="O26" s="47"/>
      <c r="P26" s="47"/>
      <c r="Q26" s="47"/>
      <c r="R26" s="48"/>
      <c r="S26" s="48"/>
      <c r="T26" s="43"/>
      <c r="U26" s="43"/>
      <c r="V26" s="43"/>
      <c r="W26" s="43"/>
      <c r="X26" s="43"/>
      <c r="Y26" s="43"/>
    </row>
    <row r="27" spans="1:25" s="41" customFormat="1" ht="13.8" x14ac:dyDescent="0.3">
      <c r="A27" s="63"/>
      <c r="B27" s="109"/>
      <c r="C27" s="109"/>
      <c r="D27" s="109"/>
      <c r="E27" s="109"/>
      <c r="F27" s="109"/>
      <c r="G27" s="109"/>
      <c r="H27" s="109"/>
      <c r="I27" s="109"/>
      <c r="J27" s="109"/>
      <c r="K27" s="63"/>
      <c r="M27" s="47"/>
      <c r="N27" s="47"/>
      <c r="O27" s="47"/>
      <c r="P27" s="47"/>
      <c r="Q27" s="47"/>
      <c r="R27" s="48"/>
      <c r="S27" s="48"/>
      <c r="T27" s="43"/>
      <c r="U27" s="43"/>
      <c r="V27" s="43"/>
      <c r="W27" s="43"/>
      <c r="X27" s="43"/>
      <c r="Y27" s="43"/>
    </row>
    <row r="28" spans="1:25" s="41" customFormat="1" ht="13.8" x14ac:dyDescent="0.3">
      <c r="A28" s="63"/>
      <c r="B28" s="103"/>
      <c r="C28" s="103"/>
      <c r="D28" s="103"/>
      <c r="E28" s="103"/>
      <c r="F28" s="103"/>
      <c r="G28" s="103"/>
      <c r="H28" s="103"/>
      <c r="I28" s="103"/>
      <c r="J28" s="103"/>
      <c r="K28" s="63"/>
      <c r="M28" s="47"/>
      <c r="N28" s="47"/>
      <c r="O28" s="47"/>
      <c r="P28" s="47"/>
      <c r="Q28" s="47"/>
      <c r="R28" s="48"/>
      <c r="S28" s="48"/>
      <c r="T28" s="43"/>
      <c r="U28" s="43"/>
      <c r="V28" s="43"/>
      <c r="W28" s="43"/>
      <c r="X28" s="43"/>
      <c r="Y28" s="43"/>
    </row>
    <row r="29" spans="1:25" s="41" customFormat="1" ht="13.8" x14ac:dyDescent="0.3">
      <c r="A29" s="63"/>
      <c r="B29" s="109" t="s">
        <v>48</v>
      </c>
      <c r="C29" s="109"/>
      <c r="D29" s="109"/>
      <c r="E29" s="109"/>
      <c r="F29" s="109"/>
      <c r="G29" s="109"/>
      <c r="H29" s="109"/>
      <c r="I29" s="109"/>
      <c r="J29" s="109"/>
      <c r="K29" s="63"/>
      <c r="M29" s="47"/>
      <c r="N29" s="47"/>
      <c r="O29" s="47"/>
      <c r="P29" s="47"/>
      <c r="Q29" s="47"/>
      <c r="R29" s="48"/>
      <c r="S29" s="48"/>
      <c r="T29" s="43"/>
      <c r="U29" s="43"/>
      <c r="V29" s="43"/>
      <c r="W29" s="43"/>
      <c r="X29" s="43"/>
      <c r="Y29" s="43"/>
    </row>
    <row r="30" spans="1:25" s="41" customFormat="1" ht="13.8" x14ac:dyDescent="0.3">
      <c r="A30" s="63"/>
      <c r="B30" s="109"/>
      <c r="C30" s="109"/>
      <c r="D30" s="109"/>
      <c r="E30" s="109"/>
      <c r="F30" s="109"/>
      <c r="G30" s="109"/>
      <c r="H30" s="109"/>
      <c r="I30" s="109"/>
      <c r="J30" s="109"/>
      <c r="K30" s="63"/>
      <c r="M30" s="47"/>
      <c r="N30" s="47"/>
      <c r="O30" s="47"/>
      <c r="P30" s="47"/>
      <c r="Q30" s="47"/>
      <c r="R30" s="48"/>
      <c r="S30" s="48"/>
      <c r="T30" s="43"/>
      <c r="U30" s="43"/>
      <c r="V30" s="43"/>
      <c r="W30" s="43"/>
      <c r="X30" s="43"/>
      <c r="Y30" s="43"/>
    </row>
    <row r="31" spans="1:25" s="41" customFormat="1" ht="12.75" customHeight="1" x14ac:dyDescent="0.3">
      <c r="A31" s="63"/>
      <c r="B31" s="109"/>
      <c r="C31" s="109"/>
      <c r="D31" s="109"/>
      <c r="E31" s="109"/>
      <c r="F31" s="109"/>
      <c r="G31" s="109"/>
      <c r="H31" s="109"/>
      <c r="I31" s="109"/>
      <c r="J31" s="109"/>
      <c r="K31" s="63"/>
      <c r="M31" s="47"/>
      <c r="N31" s="47"/>
      <c r="O31" s="47"/>
      <c r="P31" s="47"/>
      <c r="Q31" s="47"/>
      <c r="R31" s="48"/>
      <c r="S31" s="48"/>
      <c r="T31" s="43"/>
      <c r="U31" s="43"/>
      <c r="V31" s="43"/>
      <c r="W31" s="43"/>
      <c r="X31" s="43"/>
      <c r="Y31" s="43"/>
    </row>
    <row r="32" spans="1:25" s="41" customFormat="1" ht="13.8" x14ac:dyDescent="0.3">
      <c r="A32" s="63"/>
      <c r="B32" s="109"/>
      <c r="C32" s="109"/>
      <c r="D32" s="109"/>
      <c r="E32" s="109"/>
      <c r="F32" s="109"/>
      <c r="G32" s="109"/>
      <c r="H32" s="109"/>
      <c r="I32" s="109"/>
      <c r="J32" s="109"/>
      <c r="K32" s="63"/>
      <c r="M32" s="47"/>
      <c r="N32" s="47"/>
      <c r="O32" s="47"/>
      <c r="P32" s="47"/>
      <c r="Q32" s="47"/>
      <c r="R32" s="48"/>
      <c r="S32" s="48"/>
      <c r="T32" s="43"/>
      <c r="U32" s="43"/>
      <c r="V32" s="43"/>
      <c r="W32" s="43"/>
      <c r="X32" s="43"/>
      <c r="Y32" s="43"/>
    </row>
    <row r="33" spans="1:25" s="41" customFormat="1" ht="12.75" customHeight="1" x14ac:dyDescent="0.3">
      <c r="A33" s="63"/>
      <c r="B33" s="109"/>
      <c r="C33" s="109"/>
      <c r="D33" s="109"/>
      <c r="E33" s="109"/>
      <c r="F33" s="109"/>
      <c r="G33" s="109"/>
      <c r="H33" s="109"/>
      <c r="I33" s="109"/>
      <c r="J33" s="109"/>
      <c r="K33" s="63"/>
      <c r="M33" s="47"/>
      <c r="N33" s="47"/>
      <c r="O33" s="47"/>
      <c r="P33" s="47"/>
      <c r="Q33" s="47"/>
      <c r="R33" s="48"/>
      <c r="S33" s="48"/>
      <c r="T33" s="43"/>
      <c r="U33" s="43"/>
      <c r="V33" s="43"/>
      <c r="W33" s="43"/>
      <c r="X33" s="43"/>
      <c r="Y33" s="43"/>
    </row>
    <row r="34" spans="1:25" s="41" customFormat="1" ht="13.8" x14ac:dyDescent="0.3">
      <c r="A34" s="63"/>
      <c r="B34" s="103"/>
      <c r="C34" s="103"/>
      <c r="D34" s="111" t="s">
        <v>27</v>
      </c>
      <c r="E34" s="111"/>
      <c r="F34" s="111"/>
      <c r="G34" s="111"/>
      <c r="H34" s="111"/>
      <c r="I34" s="103"/>
      <c r="J34" s="103"/>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28</v>
      </c>
      <c r="C36" s="63"/>
      <c r="D36" s="63"/>
      <c r="E36" s="63"/>
      <c r="F36" s="104"/>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4"/>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09" t="s">
        <v>49</v>
      </c>
      <c r="C38" s="109"/>
      <c r="D38" s="109"/>
      <c r="E38" s="109"/>
      <c r="F38" s="109"/>
      <c r="G38" s="109"/>
      <c r="H38" s="109"/>
      <c r="I38" s="109"/>
      <c r="J38" s="109"/>
      <c r="K38" s="63"/>
      <c r="M38" s="47"/>
      <c r="N38" s="47"/>
      <c r="O38" s="47"/>
      <c r="P38" s="47"/>
      <c r="Q38" s="47"/>
      <c r="R38" s="48"/>
      <c r="S38" s="48"/>
      <c r="T38" s="43"/>
      <c r="U38" s="43"/>
      <c r="V38" s="43"/>
      <c r="W38" s="43"/>
      <c r="X38" s="43"/>
      <c r="Y38" s="43"/>
    </row>
    <row r="39" spans="1:25" s="41" customFormat="1" ht="13.8" x14ac:dyDescent="0.3">
      <c r="A39" s="63"/>
      <c r="B39" s="109"/>
      <c r="C39" s="109"/>
      <c r="D39" s="109"/>
      <c r="E39" s="109"/>
      <c r="F39" s="109"/>
      <c r="G39" s="109"/>
      <c r="H39" s="109"/>
      <c r="I39" s="109"/>
      <c r="J39" s="109"/>
      <c r="K39" s="63"/>
      <c r="M39" s="47"/>
      <c r="N39" s="47"/>
      <c r="O39" s="47"/>
      <c r="P39" s="47"/>
      <c r="Q39" s="47"/>
      <c r="R39" s="48"/>
      <c r="S39" s="48"/>
      <c r="T39" s="43"/>
      <c r="U39" s="43"/>
      <c r="V39" s="43"/>
      <c r="W39" s="43"/>
      <c r="X39" s="43"/>
      <c r="Y39" s="43"/>
    </row>
    <row r="40" spans="1:25" s="41" customFormat="1" ht="13.8" x14ac:dyDescent="0.3">
      <c r="A40" s="63"/>
      <c r="B40" s="103"/>
      <c r="C40" s="103"/>
      <c r="D40" s="103"/>
      <c r="E40" s="103"/>
      <c r="F40" s="103"/>
      <c r="G40" s="103"/>
      <c r="H40" s="103"/>
      <c r="I40" s="103"/>
      <c r="J40" s="103"/>
      <c r="K40" s="63"/>
      <c r="M40" s="47"/>
      <c r="N40" s="47"/>
      <c r="O40" s="47"/>
      <c r="P40" s="47"/>
      <c r="Q40" s="47"/>
      <c r="R40" s="48"/>
      <c r="S40" s="48"/>
      <c r="T40" s="43"/>
      <c r="U40" s="43"/>
      <c r="V40" s="43"/>
      <c r="W40" s="43"/>
      <c r="X40" s="43"/>
      <c r="Y40" s="43"/>
    </row>
    <row r="41" spans="1:25" s="41" customFormat="1" ht="13.8" x14ac:dyDescent="0.3">
      <c r="A41" s="63"/>
      <c r="B41" s="109" t="s">
        <v>50</v>
      </c>
      <c r="C41" s="109"/>
      <c r="D41" s="109"/>
      <c r="E41" s="109"/>
      <c r="F41" s="109"/>
      <c r="G41" s="109"/>
      <c r="H41" s="109"/>
      <c r="I41" s="109"/>
      <c r="J41" s="109"/>
      <c r="K41" s="63"/>
      <c r="M41" s="47"/>
      <c r="N41" s="47"/>
      <c r="O41" s="47"/>
      <c r="P41" s="47"/>
      <c r="Q41" s="47"/>
      <c r="R41" s="48"/>
      <c r="S41" s="48"/>
      <c r="T41" s="43"/>
      <c r="U41" s="43"/>
      <c r="V41" s="43"/>
      <c r="W41" s="43"/>
      <c r="X41" s="43"/>
      <c r="Y41" s="43"/>
    </row>
    <row r="42" spans="1:25" s="41" customFormat="1" ht="13.8" x14ac:dyDescent="0.3">
      <c r="A42" s="63"/>
      <c r="B42" s="109"/>
      <c r="C42" s="109"/>
      <c r="D42" s="109"/>
      <c r="E42" s="109"/>
      <c r="F42" s="109"/>
      <c r="G42" s="109"/>
      <c r="H42" s="109"/>
      <c r="I42" s="109"/>
      <c r="J42" s="109"/>
      <c r="K42" s="63"/>
      <c r="M42" s="47"/>
      <c r="N42" s="47"/>
      <c r="O42" s="47"/>
      <c r="P42" s="47"/>
      <c r="Q42" s="47"/>
      <c r="R42" s="48"/>
      <c r="S42" s="48"/>
      <c r="T42" s="43"/>
      <c r="U42" s="43"/>
      <c r="V42" s="43"/>
      <c r="W42" s="43"/>
      <c r="X42" s="43"/>
      <c r="Y42" s="43"/>
    </row>
    <row r="43" spans="1:25" s="41" customFormat="1" ht="13.8" x14ac:dyDescent="0.3">
      <c r="A43" s="63"/>
      <c r="B43" s="109"/>
      <c r="C43" s="109"/>
      <c r="D43" s="109"/>
      <c r="E43" s="109"/>
      <c r="F43" s="109"/>
      <c r="G43" s="109"/>
      <c r="H43" s="109"/>
      <c r="I43" s="109"/>
      <c r="J43" s="109"/>
      <c r="K43" s="63"/>
      <c r="M43" s="47"/>
      <c r="N43" s="47"/>
      <c r="O43" s="47"/>
      <c r="P43" s="47"/>
      <c r="Q43" s="47"/>
      <c r="R43" s="48"/>
      <c r="S43" s="48"/>
      <c r="T43" s="43"/>
      <c r="U43" s="43"/>
      <c r="V43" s="43"/>
      <c r="W43" s="43"/>
      <c r="X43" s="43"/>
      <c r="Y43" s="43"/>
    </row>
    <row r="44" spans="1:25" s="41" customFormat="1" ht="13.8" x14ac:dyDescent="0.3">
      <c r="A44" s="63"/>
      <c r="B44" s="103"/>
      <c r="C44" s="103"/>
      <c r="D44" s="103"/>
      <c r="E44" s="103"/>
      <c r="F44" s="103"/>
      <c r="G44" s="103"/>
      <c r="H44" s="103"/>
      <c r="I44" s="103"/>
      <c r="J44" s="103"/>
      <c r="K44" s="63"/>
      <c r="M44" s="47"/>
      <c r="N44" s="47"/>
      <c r="O44" s="47"/>
      <c r="P44" s="47"/>
      <c r="Q44" s="47"/>
      <c r="R44" s="48"/>
      <c r="S44" s="48"/>
      <c r="T44" s="43"/>
      <c r="U44" s="43"/>
      <c r="V44" s="43"/>
      <c r="W44" s="43"/>
      <c r="X44" s="43"/>
      <c r="Y44" s="43"/>
    </row>
    <row r="45" spans="1:25" s="41" customFormat="1" ht="12.75" customHeight="1" x14ac:dyDescent="0.3">
      <c r="A45" s="63"/>
      <c r="B45" s="109" t="s">
        <v>44</v>
      </c>
      <c r="C45" s="109"/>
      <c r="D45" s="109"/>
      <c r="E45" s="109"/>
      <c r="F45" s="109"/>
      <c r="G45" s="109"/>
      <c r="H45" s="109"/>
      <c r="I45" s="109"/>
      <c r="J45" s="109"/>
      <c r="K45" s="63"/>
      <c r="M45" s="47"/>
      <c r="N45" s="47"/>
      <c r="O45" s="47"/>
      <c r="P45" s="47"/>
      <c r="Q45" s="47"/>
      <c r="R45" s="48"/>
      <c r="S45" s="48"/>
      <c r="T45" s="43"/>
      <c r="U45" s="43"/>
      <c r="V45" s="43"/>
      <c r="W45" s="43"/>
      <c r="X45" s="43"/>
      <c r="Y45" s="43"/>
    </row>
    <row r="46" spans="1:25" s="41" customFormat="1" ht="13.8" x14ac:dyDescent="0.3">
      <c r="A46" s="63"/>
      <c r="B46" s="109"/>
      <c r="C46" s="109"/>
      <c r="D46" s="109"/>
      <c r="E46" s="109"/>
      <c r="F46" s="109"/>
      <c r="G46" s="109"/>
      <c r="H46" s="109"/>
      <c r="I46" s="109"/>
      <c r="J46" s="109"/>
      <c r="K46" s="63"/>
      <c r="M46" s="47"/>
      <c r="N46" s="47"/>
      <c r="O46" s="47"/>
      <c r="P46" s="47"/>
      <c r="Q46" s="47"/>
      <c r="R46" s="48"/>
      <c r="S46" s="48"/>
      <c r="T46" s="43"/>
      <c r="U46" s="43"/>
      <c r="V46" s="43"/>
      <c r="W46" s="43"/>
      <c r="X46" s="43"/>
      <c r="Y46" s="43"/>
    </row>
    <row r="47" spans="1:25" s="41" customFormat="1" ht="13.8" x14ac:dyDescent="0.3">
      <c r="A47" s="63"/>
      <c r="B47" s="109"/>
      <c r="C47" s="109"/>
      <c r="D47" s="109"/>
      <c r="E47" s="109"/>
      <c r="F47" s="109"/>
      <c r="G47" s="109"/>
      <c r="H47" s="109"/>
      <c r="I47" s="109"/>
      <c r="J47" s="109"/>
      <c r="K47" s="63"/>
      <c r="M47" s="47"/>
      <c r="N47" s="47"/>
      <c r="O47" s="47"/>
      <c r="P47" s="47"/>
      <c r="Q47" s="47"/>
      <c r="R47" s="48"/>
      <c r="S47" s="48"/>
      <c r="T47" s="43"/>
      <c r="U47" s="43"/>
      <c r="V47" s="43"/>
      <c r="W47" s="43"/>
      <c r="X47" s="43"/>
      <c r="Y47" s="43"/>
    </row>
    <row r="48" spans="1:25" s="41" customFormat="1" ht="12.75" customHeight="1" x14ac:dyDescent="0.3">
      <c r="A48" s="63"/>
      <c r="B48" s="109"/>
      <c r="C48" s="109"/>
      <c r="D48" s="109"/>
      <c r="E48" s="109"/>
      <c r="F48" s="109"/>
      <c r="G48" s="109"/>
      <c r="H48" s="109"/>
      <c r="I48" s="109"/>
      <c r="J48" s="109"/>
      <c r="K48" s="63"/>
      <c r="M48" s="47"/>
      <c r="N48" s="47"/>
      <c r="O48" s="47"/>
      <c r="P48" s="47"/>
      <c r="Q48" s="47"/>
      <c r="R48" s="48"/>
      <c r="S48" s="48"/>
      <c r="T48" s="43"/>
      <c r="U48" s="43"/>
      <c r="V48" s="43"/>
      <c r="W48" s="43"/>
      <c r="X48" s="43"/>
      <c r="Y48" s="43"/>
    </row>
    <row r="49" spans="1:25" s="41" customFormat="1" ht="13.8" x14ac:dyDescent="0.3">
      <c r="A49" s="63"/>
      <c r="B49" s="63" t="s">
        <v>51</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6" t="s">
        <v>64</v>
      </c>
      <c r="G50" s="104"/>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52</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10" t="s">
        <v>53</v>
      </c>
      <c r="C54" s="110"/>
      <c r="D54" s="110"/>
      <c r="E54" s="110"/>
      <c r="F54" s="110"/>
      <c r="G54" s="110"/>
      <c r="H54" s="110"/>
      <c r="I54" s="110"/>
      <c r="J54" s="110"/>
      <c r="K54" s="63"/>
      <c r="M54" s="47"/>
      <c r="N54" s="47"/>
      <c r="O54" s="47"/>
      <c r="P54" s="47"/>
      <c r="Q54" s="47"/>
      <c r="R54" s="48"/>
      <c r="S54" s="48"/>
      <c r="T54" s="43"/>
      <c r="U54" s="43"/>
      <c r="V54" s="43"/>
      <c r="W54" s="43"/>
      <c r="X54" s="43"/>
      <c r="Y54" s="43"/>
    </row>
    <row r="55" spans="1:25" s="41" customFormat="1" ht="13.8" x14ac:dyDescent="0.3">
      <c r="A55" s="63"/>
      <c r="B55" s="110"/>
      <c r="C55" s="110"/>
      <c r="D55" s="110"/>
      <c r="E55" s="110"/>
      <c r="F55" s="110"/>
      <c r="G55" s="110"/>
      <c r="H55" s="110"/>
      <c r="I55" s="110"/>
      <c r="J55" s="110"/>
      <c r="K55" s="63"/>
      <c r="M55" s="47"/>
      <c r="N55" s="47"/>
      <c r="O55" s="47"/>
      <c r="P55" s="47"/>
      <c r="Q55" s="47"/>
      <c r="R55" s="48"/>
      <c r="S55" s="48"/>
      <c r="T55" s="43"/>
      <c r="U55" s="43"/>
      <c r="V55" s="43"/>
      <c r="W55" s="43"/>
      <c r="X55" s="43"/>
      <c r="Y55" s="43"/>
    </row>
    <row r="56" spans="1:25" s="41" customFormat="1" ht="13.8" x14ac:dyDescent="0.3">
      <c r="A56" s="63"/>
      <c r="B56" s="110"/>
      <c r="C56" s="110"/>
      <c r="D56" s="110"/>
      <c r="E56" s="110"/>
      <c r="F56" s="110"/>
      <c r="G56" s="110"/>
      <c r="H56" s="110"/>
      <c r="I56" s="110"/>
      <c r="J56" s="110"/>
      <c r="K56" s="63"/>
      <c r="M56" s="47"/>
      <c r="N56" s="47"/>
      <c r="O56"/>
      <c r="P56" s="47"/>
      <c r="Q56" s="47"/>
      <c r="R56" s="48"/>
      <c r="S56" s="48"/>
      <c r="T56" s="43"/>
      <c r="U56" s="43"/>
      <c r="V56" s="43"/>
      <c r="W56" s="43"/>
      <c r="X56" s="43"/>
      <c r="Y56" s="43"/>
    </row>
    <row r="57" spans="1:25" s="41" customFormat="1" ht="13.8" x14ac:dyDescent="0.3">
      <c r="A57" s="63"/>
      <c r="B57" s="63"/>
      <c r="C57" s="63"/>
      <c r="D57" s="63"/>
      <c r="F57" s="104"/>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7"/>
      <c r="P59" s="47"/>
      <c r="Q59" s="47"/>
      <c r="R59" s="48"/>
      <c r="S59" s="48"/>
      <c r="T59" s="43"/>
      <c r="U59" s="43"/>
      <c r="V59" s="43"/>
      <c r="W59" s="43"/>
      <c r="X59" s="43"/>
      <c r="Y59" s="43"/>
    </row>
    <row r="60" spans="1:25" s="41" customFormat="1" ht="13.8" x14ac:dyDescent="0.3">
      <c r="A60" s="63"/>
      <c r="B60" s="63" t="s">
        <v>54</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6" t="s">
        <v>65</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Normal="85" zoomScaleSheetLayoutView="100" workbookViewId="0">
      <selection activeCell="B14" sqref="B14:K14"/>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29</v>
      </c>
      <c r="N1" s="87" t="s">
        <v>30</v>
      </c>
      <c r="O1" s="87" t="s">
        <v>31</v>
      </c>
      <c r="P1" s="87" t="s">
        <v>31</v>
      </c>
      <c r="Q1" s="87" t="s">
        <v>31</v>
      </c>
      <c r="R1" s="87" t="s">
        <v>32</v>
      </c>
      <c r="S1" s="100" t="s">
        <v>33</v>
      </c>
      <c r="T1" s="86" t="s">
        <v>34</v>
      </c>
      <c r="W1" s="51" t="s">
        <v>35</v>
      </c>
      <c r="X1" s="52">
        <f>SUM(M:M)</f>
        <v>1</v>
      </c>
    </row>
    <row r="2" spans="1:103" s="41" customFormat="1" x14ac:dyDescent="0.3">
      <c r="A2" s="37"/>
      <c r="B2" s="38" t="s">
        <v>7</v>
      </c>
      <c r="C2" s="39" t="s">
        <v>8</v>
      </c>
      <c r="D2" s="37"/>
      <c r="E2" s="37"/>
      <c r="F2" s="38" t="s">
        <v>9</v>
      </c>
      <c r="G2" s="39" t="s">
        <v>66</v>
      </c>
      <c r="H2" s="37"/>
      <c r="I2" s="37"/>
      <c r="J2" s="37"/>
      <c r="K2" s="37"/>
      <c r="M2" s="76" t="s">
        <v>36</v>
      </c>
      <c r="N2" s="76" t="s">
        <v>36</v>
      </c>
      <c r="O2" s="76" t="s">
        <v>30</v>
      </c>
      <c r="P2" s="76" t="s">
        <v>30</v>
      </c>
      <c r="Q2" s="76" t="s">
        <v>30</v>
      </c>
      <c r="R2" s="76" t="s">
        <v>36</v>
      </c>
      <c r="S2" s="96" t="s">
        <v>36</v>
      </c>
      <c r="T2" s="75"/>
      <c r="W2" s="51" t="s">
        <v>37</v>
      </c>
      <c r="X2" s="52">
        <f>SUM(N:N)</f>
        <v>0</v>
      </c>
    </row>
    <row r="3" spans="1:103" s="41" customFormat="1" x14ac:dyDescent="0.3">
      <c r="A3" s="37"/>
      <c r="B3" s="38" t="s">
        <v>0</v>
      </c>
      <c r="C3" s="46" t="s">
        <v>20</v>
      </c>
      <c r="D3" s="37"/>
      <c r="E3" s="37"/>
      <c r="F3" s="38" t="s">
        <v>1</v>
      </c>
      <c r="G3" s="39" t="s">
        <v>72</v>
      </c>
      <c r="H3" s="37"/>
      <c r="I3" s="37"/>
      <c r="J3" s="37"/>
      <c r="K3" s="37"/>
      <c r="M3" s="76"/>
      <c r="N3" s="76"/>
      <c r="O3" s="76"/>
      <c r="P3" s="76"/>
      <c r="Q3" s="76"/>
      <c r="R3" s="76"/>
      <c r="S3" s="96"/>
      <c r="T3" s="75"/>
      <c r="W3" s="51" t="s">
        <v>38</v>
      </c>
      <c r="X3" s="52">
        <f>SUM(O:O)</f>
        <v>0</v>
      </c>
    </row>
    <row r="4" spans="1:103" s="41" customFormat="1" x14ac:dyDescent="0.3">
      <c r="A4" s="37"/>
      <c r="B4" s="38" t="s">
        <v>21</v>
      </c>
      <c r="C4" s="40"/>
      <c r="D4" s="37"/>
      <c r="E4" s="37"/>
      <c r="F4" s="38" t="s">
        <v>22</v>
      </c>
      <c r="G4" s="32" t="s">
        <v>69</v>
      </c>
      <c r="H4" s="37"/>
      <c r="I4" s="37"/>
      <c r="J4" s="37"/>
      <c r="K4" s="37"/>
      <c r="M4" s="76"/>
      <c r="N4" s="76"/>
      <c r="O4" s="76"/>
      <c r="P4" s="76"/>
      <c r="Q4" s="99"/>
      <c r="R4" s="98"/>
      <c r="S4" s="97"/>
      <c r="T4" s="75"/>
      <c r="W4" s="51" t="s">
        <v>38</v>
      </c>
      <c r="X4" s="52">
        <f>SUM(P:P)</f>
        <v>0</v>
      </c>
      <c r="AE4" s="2"/>
      <c r="AF4" s="8"/>
      <c r="AG4" s="68"/>
      <c r="AH4" s="72"/>
      <c r="AI4" s="72"/>
      <c r="AJ4" s="72"/>
      <c r="AK4" s="72"/>
    </row>
    <row r="5" spans="1:103" s="41" customFormat="1" x14ac:dyDescent="0.3">
      <c r="A5" s="37"/>
      <c r="B5" s="38" t="s">
        <v>24</v>
      </c>
      <c r="C5" s="40" t="s">
        <v>39</v>
      </c>
      <c r="D5" s="37"/>
      <c r="E5" s="38"/>
      <c r="F5" s="37"/>
      <c r="G5" s="37"/>
      <c r="H5" s="37"/>
      <c r="I5" s="37"/>
      <c r="J5" s="37"/>
      <c r="K5" s="37"/>
      <c r="M5" s="76"/>
      <c r="N5" s="76"/>
      <c r="O5" s="76"/>
      <c r="P5" s="76"/>
      <c r="Q5" s="99"/>
      <c r="R5" s="98"/>
      <c r="S5" s="97"/>
      <c r="T5" s="75"/>
      <c r="W5" s="51" t="s">
        <v>38</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9"/>
      <c r="R6" s="98"/>
      <c r="S6" s="97"/>
      <c r="T6" s="75"/>
      <c r="W6" s="51" t="s">
        <v>40</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9"/>
      <c r="R7" s="98"/>
      <c r="S7" s="97"/>
      <c r="T7" s="75"/>
      <c r="W7" s="51" t="s">
        <v>41</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AA-SM-007-021</v>
      </c>
      <c r="K8" s="55"/>
      <c r="L8" s="56"/>
      <c r="M8" s="76"/>
      <c r="N8" s="76"/>
      <c r="O8" s="76"/>
      <c r="P8" s="96"/>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A</v>
      </c>
      <c r="K9" s="55"/>
      <c r="L9" s="56"/>
      <c r="M9" s="76">
        <v>1</v>
      </c>
      <c r="N9" s="76"/>
      <c r="O9" s="76"/>
      <c r="P9" s="96"/>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6"/>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25</v>
      </c>
      <c r="F11" s="53" t="str">
        <f>$C$5</f>
        <v>STANDARD SPREADSHEET METHOD</v>
      </c>
      <c r="G11" s="41"/>
      <c r="H11" s="41"/>
      <c r="I11" s="57"/>
      <c r="J11" s="52"/>
      <c r="K11" s="41"/>
      <c r="L11" s="41"/>
      <c r="M11" s="76"/>
      <c r="N11" s="76"/>
      <c r="O11" s="76"/>
      <c r="P11" s="96"/>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COMPRESSION BUCKLING OF FLAT ISOTROPIC PANELS - SIMPLE</v>
      </c>
      <c r="E12" s="11"/>
      <c r="F12" s="11"/>
      <c r="G12" s="11"/>
      <c r="H12" s="11"/>
      <c r="I12" s="11"/>
      <c r="J12" s="11"/>
      <c r="K12" s="11"/>
      <c r="X12" s="8"/>
      <c r="Y12" s="9"/>
      <c r="AC12" s="10"/>
      <c r="AD12" s="10"/>
      <c r="AF12" s="8"/>
      <c r="AG12" s="68"/>
      <c r="AH12" s="72"/>
      <c r="AI12" s="72"/>
      <c r="AJ12" s="72"/>
      <c r="AK12" s="72"/>
      <c r="AP12" s="2"/>
    </row>
    <row r="13" spans="1:103" ht="13.5" customHeight="1" x14ac:dyDescent="0.3">
      <c r="A13" s="13"/>
      <c r="B13" s="108" t="s">
        <v>70</v>
      </c>
      <c r="C13" s="11"/>
      <c r="D13" s="11"/>
      <c r="E13" s="11"/>
      <c r="F13" s="11"/>
      <c r="G13" s="11"/>
      <c r="H13" s="11"/>
      <c r="I13" s="11"/>
      <c r="J13" s="11"/>
      <c r="K13" s="11"/>
      <c r="AA13" s="8">
        <v>0.4</v>
      </c>
      <c r="AB13" s="68">
        <f t="shared" ref="AB13:AB58" si="0">IF(AA13&lt;SQRT(2),(1/AA13+AA13/1)^2,IF(AA13&lt;SQRT(6),(2/AA13+AA13/2)^2,IF(AA13&lt;SQRT(12),(3/AA13+AA13/3)^2,IF(AA13&lt;SQRT(20),(4/AA13+AA13/4)^2,IF(AA13&lt;SQRT(30),(5/AA13+AA13/5)^2,4)))))</f>
        <v>8.41</v>
      </c>
      <c r="AC13" s="9"/>
      <c r="AD13" s="102">
        <f>AD14</f>
        <v>1</v>
      </c>
      <c r="AE13" s="68">
        <v>0</v>
      </c>
      <c r="AF13" s="8"/>
      <c r="AG13" s="68"/>
      <c r="AH13" s="72"/>
      <c r="AI13" s="72"/>
      <c r="AJ13" s="72"/>
      <c r="AK13" s="72"/>
      <c r="AP13" s="2"/>
      <c r="AS13" s="15"/>
      <c r="BE13" s="15"/>
      <c r="BQ13" s="15"/>
      <c r="CC13" s="15"/>
      <c r="CO13" s="15"/>
    </row>
    <row r="14" spans="1:103" x14ac:dyDescent="0.3">
      <c r="A14" s="11"/>
      <c r="B14" s="113" t="s">
        <v>71</v>
      </c>
      <c r="C14" s="113"/>
      <c r="D14" s="113"/>
      <c r="E14" s="113"/>
      <c r="F14" s="113"/>
      <c r="G14" s="113"/>
      <c r="H14" s="113"/>
      <c r="I14" s="113"/>
      <c r="J14" s="113"/>
      <c r="K14" s="113"/>
      <c r="V14" s="15"/>
      <c r="Y14" s="68"/>
      <c r="AA14" s="8">
        <v>0.5</v>
      </c>
      <c r="AB14" s="68">
        <f t="shared" si="0"/>
        <v>6.25</v>
      </c>
      <c r="AC14" s="9"/>
      <c r="AD14" s="102">
        <f>F25</f>
        <v>1</v>
      </c>
      <c r="AE14" s="68">
        <f>IF(AD14&lt;SQRT(2),(1/AD14+AD14/1)^2,IF(AD14&lt;SQRT(6),(2/AD14+AD14/2)^2,IF(AD14&lt;SQRT(12),(3/AD14+AD14/3)^2,IF(AD14&lt;SQRT(20),(4/AD14+AD14/4)^2,IF(AD14&lt;SQRT(30),(5/AD14+AD14/5)^2,4)))))</f>
        <v>4</v>
      </c>
      <c r="AH14" s="72"/>
      <c r="AI14" s="72"/>
      <c r="AJ14" s="72"/>
      <c r="AK14" s="72"/>
      <c r="AP14" s="2"/>
      <c r="AS14" s="9"/>
      <c r="BE14" s="9"/>
      <c r="BQ14" s="9"/>
      <c r="CC14" s="9"/>
      <c r="CO14" s="9"/>
    </row>
    <row r="15" spans="1:103" x14ac:dyDescent="0.3">
      <c r="B15" s="105" t="s">
        <v>60</v>
      </c>
      <c r="V15" s="17"/>
      <c r="W15" s="17"/>
      <c r="X15" s="72"/>
      <c r="Y15" s="17"/>
      <c r="AA15" s="8">
        <v>0.6</v>
      </c>
      <c r="AB15" s="68">
        <f t="shared" si="0"/>
        <v>5.1377777777777771</v>
      </c>
      <c r="AC15" s="9"/>
      <c r="AD15" s="10">
        <v>0</v>
      </c>
      <c r="AE15" s="68">
        <f>AE14</f>
        <v>4</v>
      </c>
      <c r="AH15" s="72"/>
      <c r="AI15" s="72"/>
      <c r="AJ15" s="72"/>
      <c r="AK15" s="72"/>
      <c r="AL15" s="72"/>
      <c r="AM15" s="72"/>
      <c r="AN15" s="72"/>
      <c r="AO15" s="72"/>
      <c r="AP15" s="2"/>
      <c r="AQ15" s="101"/>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6"/>
      <c r="E16" s="16"/>
      <c r="V16" s="17"/>
      <c r="W16" s="17"/>
      <c r="X16" s="72"/>
      <c r="Y16" s="17"/>
      <c r="AA16" s="8">
        <v>0.7</v>
      </c>
      <c r="AB16" s="68">
        <f t="shared" si="0"/>
        <v>4.5308163265306121</v>
      </c>
      <c r="AC16" s="9"/>
      <c r="AD16" s="10"/>
      <c r="AH16" s="72"/>
      <c r="AI16" s="72"/>
      <c r="AJ16" s="72"/>
      <c r="AK16" s="72"/>
      <c r="AL16" s="72"/>
      <c r="AM16" s="72"/>
      <c r="AN16" s="72"/>
      <c r="AO16" s="72"/>
      <c r="AP16" s="2"/>
      <c r="AQ16" s="101"/>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4" t="s">
        <v>15</v>
      </c>
      <c r="G17" s="19">
        <v>20</v>
      </c>
      <c r="H17" s="11" t="s">
        <v>55</v>
      </c>
      <c r="I17" s="95"/>
      <c r="J17" s="95"/>
      <c r="K17" s="95"/>
      <c r="V17" s="17"/>
      <c r="W17" s="17"/>
      <c r="X17" s="72"/>
      <c r="Y17" s="17"/>
      <c r="AA17" s="8">
        <v>0.8</v>
      </c>
      <c r="AB17" s="68">
        <f t="shared" si="0"/>
        <v>4.2024999999999997</v>
      </c>
      <c r="AC17" s="9"/>
      <c r="AD17" s="10"/>
      <c r="AH17" s="72"/>
      <c r="AI17" s="72"/>
      <c r="AJ17" s="72"/>
      <c r="AK17" s="72"/>
      <c r="AL17" s="72"/>
      <c r="AM17" s="72"/>
      <c r="AN17" s="72"/>
      <c r="AO17" s="72"/>
      <c r="AP17" s="2"/>
      <c r="AQ17" s="101"/>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B18" s="11"/>
      <c r="C18" s="11"/>
      <c r="D18" s="11"/>
      <c r="E18" s="11"/>
      <c r="F18" s="1" t="s">
        <v>2</v>
      </c>
      <c r="G18" s="19">
        <v>20</v>
      </c>
      <c r="H18" s="11" t="s">
        <v>61</v>
      </c>
      <c r="I18" s="95"/>
      <c r="J18" s="95"/>
      <c r="K18" s="95"/>
      <c r="V18" s="17"/>
      <c r="W18" s="17"/>
      <c r="X18" s="72"/>
      <c r="Y18" s="17"/>
      <c r="AA18" s="8">
        <v>0.9</v>
      </c>
      <c r="AB18" s="68">
        <f t="shared" si="0"/>
        <v>4.0445679012345677</v>
      </c>
      <c r="AC18" s="9"/>
      <c r="AD18" s="10"/>
      <c r="AH18" s="72"/>
      <c r="AI18" s="72"/>
      <c r="AJ18" s="72"/>
      <c r="AK18" s="72"/>
      <c r="AL18" s="72"/>
      <c r="AM18" s="72"/>
      <c r="AN18" s="72"/>
      <c r="AO18" s="72"/>
      <c r="AP18" s="2"/>
      <c r="AQ18" s="101"/>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x14ac:dyDescent="0.3">
      <c r="A19" s="11"/>
      <c r="D19" s="11"/>
      <c r="E19" s="11"/>
      <c r="F19" s="14" t="s">
        <v>18</v>
      </c>
      <c r="G19" s="19">
        <v>0.1</v>
      </c>
      <c r="H19" s="11" t="s">
        <v>55</v>
      </c>
      <c r="I19" s="11" t="s">
        <v>67</v>
      </c>
      <c r="V19" s="17"/>
      <c r="W19" s="17"/>
      <c r="X19" s="72"/>
      <c r="Y19" s="17"/>
      <c r="AA19" s="8">
        <v>1</v>
      </c>
      <c r="AB19" s="68">
        <f t="shared" si="0"/>
        <v>4</v>
      </c>
      <c r="AC19" s="4"/>
      <c r="AD19" s="7"/>
      <c r="AH19" s="72"/>
      <c r="AI19" s="72"/>
      <c r="AJ19" s="72"/>
      <c r="AK19" s="72"/>
      <c r="AL19" s="72"/>
      <c r="AM19" s="72"/>
      <c r="AN19" s="72"/>
      <c r="AO19" s="72"/>
      <c r="AP19" s="2"/>
      <c r="AQ19" s="101"/>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ht="15" x14ac:dyDescent="0.35">
      <c r="A20" s="11"/>
      <c r="B20" s="11"/>
      <c r="C20" s="11"/>
      <c r="D20" s="11"/>
      <c r="E20" s="11"/>
      <c r="F20" s="14" t="s">
        <v>17</v>
      </c>
      <c r="G20" s="22">
        <v>12500</v>
      </c>
      <c r="H20" s="11" t="s">
        <v>56</v>
      </c>
      <c r="I20" s="11" t="s">
        <v>68</v>
      </c>
      <c r="K20" s="11"/>
      <c r="V20" s="17"/>
      <c r="W20" s="17"/>
      <c r="X20" s="72"/>
      <c r="Y20" s="17"/>
      <c r="AA20" s="8">
        <f t="shared" ref="AA20:AA26" si="1">AA19+$Z$27/8</f>
        <v>1.051776695296637</v>
      </c>
      <c r="AB20" s="68">
        <f t="shared" si="0"/>
        <v>4.0102019162320879</v>
      </c>
      <c r="AC20" s="4"/>
      <c r="AD20" s="7"/>
      <c r="AH20" s="72"/>
      <c r="AI20" s="72"/>
      <c r="AJ20" s="72"/>
      <c r="AK20" s="72"/>
      <c r="AL20" s="72"/>
      <c r="AM20" s="72"/>
      <c r="AN20" s="72"/>
      <c r="AO20" s="72"/>
      <c r="AP20" s="2"/>
      <c r="AQ20" s="101"/>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A21" s="11"/>
      <c r="B21" s="11"/>
      <c r="C21" s="11"/>
      <c r="D21" s="11"/>
      <c r="E21" s="11"/>
      <c r="K21" s="11"/>
      <c r="V21" s="17"/>
      <c r="W21" s="17"/>
      <c r="X21" s="72"/>
      <c r="Y21" s="17"/>
      <c r="AA21" s="8">
        <f t="shared" si="1"/>
        <v>1.103553390593274</v>
      </c>
      <c r="AB21" s="68">
        <f t="shared" si="0"/>
        <v>4.0389626983834397</v>
      </c>
      <c r="AC21" s="4"/>
      <c r="AD21" s="7"/>
      <c r="AH21" s="72"/>
      <c r="AI21" s="72"/>
      <c r="AJ21" s="72"/>
      <c r="AK21" s="72"/>
      <c r="AL21" s="72"/>
      <c r="AM21" s="72"/>
      <c r="AN21" s="72"/>
      <c r="AO21" s="72"/>
      <c r="AP21" s="2"/>
      <c r="AQ21" s="101"/>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0"/>
      <c r="J22" s="85"/>
      <c r="K22" s="85"/>
      <c r="V22" s="17"/>
      <c r="W22" s="17"/>
      <c r="X22" s="72"/>
      <c r="Y22" s="17"/>
      <c r="AA22" s="8">
        <f t="shared" si="1"/>
        <v>1.1553300858899109</v>
      </c>
      <c r="AB22" s="68">
        <f t="shared" si="0"/>
        <v>4.0839704694778476</v>
      </c>
      <c r="AC22" s="4"/>
      <c r="AD22" s="9"/>
      <c r="AH22" s="72"/>
      <c r="AI22" s="72"/>
      <c r="AJ22" s="72"/>
      <c r="AK22" s="72"/>
      <c r="AL22" s="72"/>
      <c r="AM22" s="72"/>
      <c r="AN22" s="72"/>
      <c r="AO22" s="72"/>
      <c r="AP22" s="2"/>
      <c r="AQ22" s="101"/>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E23" s="81"/>
      <c r="F23" s="81"/>
      <c r="G23" s="90"/>
      <c r="H23" s="80"/>
      <c r="I23" s="81"/>
      <c r="J23" s="84"/>
      <c r="K23" s="80"/>
      <c r="V23" s="17"/>
      <c r="W23" s="17"/>
      <c r="X23" s="72"/>
      <c r="Y23" s="17"/>
      <c r="AA23" s="8">
        <f t="shared" si="1"/>
        <v>1.2071067811865479</v>
      </c>
      <c r="AB23" s="68">
        <f t="shared" si="0"/>
        <v>4.1433982822017876</v>
      </c>
      <c r="AC23" s="4"/>
      <c r="AD23" s="9"/>
      <c r="AH23" s="72"/>
      <c r="AI23" s="72"/>
      <c r="AJ23" s="72"/>
      <c r="AK23" s="72"/>
      <c r="AL23" s="72"/>
      <c r="AM23" s="72"/>
      <c r="AN23" s="72"/>
      <c r="AO23" s="72"/>
      <c r="AP23" s="2"/>
      <c r="AQ23" s="101"/>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E24" s="81"/>
      <c r="F24" s="81"/>
      <c r="G24" s="90"/>
      <c r="H24" s="80"/>
      <c r="I24" s="81"/>
      <c r="J24" s="84"/>
      <c r="K24" s="63"/>
      <c r="V24" s="17"/>
      <c r="W24" s="17"/>
      <c r="X24" s="72"/>
      <c r="Y24" s="17"/>
      <c r="AA24" s="8">
        <f t="shared" si="1"/>
        <v>1.2588834764831849</v>
      </c>
      <c r="AB24" s="68">
        <f t="shared" si="0"/>
        <v>4.2157869888279809</v>
      </c>
      <c r="AH24" s="72"/>
      <c r="AI24" s="72"/>
      <c r="AJ24" s="72"/>
      <c r="AK24" s="72"/>
      <c r="AL24" s="72"/>
      <c r="AM24" s="72"/>
      <c r="AN24" s="72"/>
      <c r="AO24" s="72"/>
      <c r="AP24" s="2"/>
      <c r="AQ24" s="101"/>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4" t="s">
        <v>16</v>
      </c>
      <c r="C25" s="21">
        <v>16000000</v>
      </c>
      <c r="D25" s="11" t="s">
        <v>56</v>
      </c>
      <c r="E25" s="14" t="s">
        <v>58</v>
      </c>
      <c r="F25" s="23">
        <f>G17/G18</f>
        <v>1</v>
      </c>
      <c r="G25" s="11" t="s">
        <v>3</v>
      </c>
      <c r="J25" s="92"/>
      <c r="K25" s="80"/>
      <c r="V25" s="17"/>
      <c r="W25" s="17"/>
      <c r="X25" s="72"/>
      <c r="Y25" s="17"/>
      <c r="AA25" s="8">
        <f t="shared" si="1"/>
        <v>1.3106601717798219</v>
      </c>
      <c r="AB25" s="68">
        <f t="shared" si="0"/>
        <v>4.2999598367971181</v>
      </c>
      <c r="AH25" s="72"/>
      <c r="AI25" s="72"/>
      <c r="AJ25" s="72"/>
      <c r="AK25" s="72"/>
      <c r="AL25" s="72"/>
      <c r="AM25" s="72"/>
      <c r="AN25" s="72"/>
      <c r="AO25" s="72"/>
      <c r="AP25" s="2"/>
      <c r="AQ25" s="101"/>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1" t="s">
        <v>14</v>
      </c>
      <c r="C26" s="21">
        <v>0.31</v>
      </c>
      <c r="D26" s="11"/>
      <c r="E26" s="31"/>
      <c r="F26" s="70"/>
      <c r="J26" s="84"/>
      <c r="K26" s="80"/>
      <c r="V26" s="17"/>
      <c r="W26" s="17"/>
      <c r="X26" s="72"/>
      <c r="Y26" s="17"/>
      <c r="AA26" s="8">
        <f t="shared" si="1"/>
        <v>1.3624368670764588</v>
      </c>
      <c r="AB26" s="68">
        <f t="shared" si="0"/>
        <v>4.3949593361350097</v>
      </c>
      <c r="AH26" s="72"/>
      <c r="AI26" s="72"/>
      <c r="AJ26" s="72"/>
      <c r="AK26" s="72"/>
      <c r="AL26" s="72"/>
      <c r="AM26" s="72"/>
      <c r="AN26" s="72"/>
      <c r="AO26" s="72"/>
      <c r="AP26" s="2"/>
      <c r="AQ26" s="101"/>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5"/>
      <c r="E27" s="14"/>
      <c r="F27" s="71"/>
      <c r="J27" s="89"/>
      <c r="K27" s="80"/>
      <c r="V27" s="17"/>
      <c r="W27" s="17"/>
      <c r="X27" s="72"/>
      <c r="Y27" s="17"/>
      <c r="Z27" s="93">
        <f>AA27-AA19</f>
        <v>0.41421356237309515</v>
      </c>
      <c r="AA27" s="8">
        <f>SQRT(2)</f>
        <v>1.4142135623730951</v>
      </c>
      <c r="AB27" s="68">
        <f t="shared" si="0"/>
        <v>4.4999999999999991</v>
      </c>
      <c r="AH27" s="72"/>
      <c r="AI27" s="72"/>
      <c r="AJ27" s="72"/>
      <c r="AK27" s="72"/>
      <c r="AL27" s="72"/>
      <c r="AM27" s="72"/>
      <c r="AN27" s="72"/>
      <c r="AO27" s="72"/>
      <c r="AP27" s="2"/>
      <c r="AQ27" s="101"/>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A28" s="11"/>
      <c r="B28" s="81"/>
      <c r="C28" s="90"/>
      <c r="D28" s="80"/>
      <c r="E28" s="14"/>
      <c r="G28" s="11"/>
      <c r="H28" s="11"/>
      <c r="J28" s="83"/>
      <c r="K28" s="80"/>
      <c r="V28" s="17"/>
      <c r="W28" s="17"/>
      <c r="X28" s="72"/>
      <c r="Y28" s="17"/>
      <c r="AA28" s="8">
        <f>AA27+$Z$33/6</f>
        <v>1.5118446353109127</v>
      </c>
      <c r="AB28" s="68">
        <f t="shared" si="0"/>
        <v>4.3214492404834193</v>
      </c>
      <c r="AH28" s="72"/>
      <c r="AI28" s="72"/>
      <c r="AJ28" s="72"/>
      <c r="AK28" s="72"/>
      <c r="AL28" s="72"/>
      <c r="AM28" s="72"/>
      <c r="AN28" s="72"/>
      <c r="AO28" s="72"/>
      <c r="AP28" s="2"/>
      <c r="AQ28" s="101"/>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E29" s="31"/>
      <c r="V29" s="17"/>
      <c r="W29" s="17"/>
      <c r="X29" s="72"/>
      <c r="Y29" s="17"/>
      <c r="AA29" s="8">
        <f>AA28+$Z$33/6</f>
        <v>1.6094757082487301</v>
      </c>
      <c r="AB29" s="68">
        <f t="shared" si="0"/>
        <v>4.1917588911449766</v>
      </c>
      <c r="AH29" s="72"/>
      <c r="AI29" s="72"/>
      <c r="AJ29" s="72"/>
      <c r="AK29" s="72"/>
      <c r="AL29" s="72"/>
      <c r="AM29" s="72"/>
      <c r="AN29" s="72"/>
      <c r="AO29" s="72"/>
      <c r="AP29" s="2"/>
      <c r="AQ29" s="101"/>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B30" s="85"/>
      <c r="C30" s="80"/>
      <c r="D30" s="90"/>
      <c r="E30" s="80"/>
      <c r="F30" s="63"/>
      <c r="G30" s="81"/>
      <c r="H30" s="82"/>
      <c r="V30" s="17"/>
      <c r="W30" s="17"/>
      <c r="X30" s="72"/>
      <c r="Y30" s="17"/>
      <c r="AA30" s="8">
        <f>AA29+$Z$33/6</f>
        <v>1.7071067811865475</v>
      </c>
      <c r="AB30" s="68">
        <f t="shared" si="0"/>
        <v>4.1011363926237534</v>
      </c>
      <c r="AH30" s="72"/>
      <c r="AI30" s="72"/>
      <c r="AJ30" s="72"/>
      <c r="AK30" s="72"/>
      <c r="AL30" s="72"/>
      <c r="AM30" s="72"/>
      <c r="AN30" s="72"/>
      <c r="AO30" s="72"/>
      <c r="AP30" s="2"/>
      <c r="AQ30" s="101"/>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8"/>
      <c r="D31" s="41"/>
      <c r="E31" s="41"/>
      <c r="F31" s="63"/>
      <c r="G31" s="41"/>
      <c r="H31" s="41"/>
      <c r="K31" s="11"/>
      <c r="V31" s="17"/>
      <c r="W31" s="17"/>
      <c r="X31" s="72"/>
      <c r="Y31" s="17"/>
      <c r="AA31" s="8">
        <f>AA30+$Z$33/6</f>
        <v>1.8047378541243648</v>
      </c>
      <c r="AB31" s="68">
        <f t="shared" si="0"/>
        <v>4.0423640378566841</v>
      </c>
      <c r="AC31" s="24"/>
      <c r="AH31" s="72"/>
      <c r="AI31" s="72"/>
      <c r="AJ31" s="72"/>
      <c r="AK31" s="72"/>
      <c r="AL31" s="72"/>
      <c r="AM31" s="72"/>
      <c r="AN31" s="72"/>
      <c r="AO31" s="72"/>
      <c r="AP31" s="2"/>
      <c r="AQ31" s="101"/>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A32" s="11"/>
      <c r="B32" s="81"/>
      <c r="C32" s="85"/>
      <c r="D32" s="90"/>
      <c r="E32" s="80"/>
      <c r="F32" s="63"/>
      <c r="G32" s="63"/>
      <c r="H32" s="88"/>
      <c r="I32" s="11"/>
      <c r="J32" s="11"/>
      <c r="K32" s="11"/>
      <c r="V32" s="17"/>
      <c r="W32" s="17"/>
      <c r="X32" s="72"/>
      <c r="Y32" s="17"/>
      <c r="AA32" s="8">
        <f>AA31+$Z$33/6</f>
        <v>1.9023689270621822</v>
      </c>
      <c r="AB32" s="68">
        <f t="shared" si="0"/>
        <v>4.0100272835343889</v>
      </c>
      <c r="AC32" s="24"/>
      <c r="AH32" s="72"/>
      <c r="AI32" s="72"/>
      <c r="AJ32" s="72"/>
      <c r="AK32" s="72"/>
      <c r="AL32" s="72"/>
      <c r="AM32" s="72"/>
      <c r="AN32" s="72"/>
      <c r="AO32" s="72"/>
      <c r="AP32" s="2"/>
      <c r="AQ32" s="101"/>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B33" s="81"/>
      <c r="C33" s="91"/>
      <c r="D33" s="80"/>
      <c r="E33" s="80"/>
      <c r="F33" s="63"/>
      <c r="G33" s="41"/>
      <c r="H33" s="41"/>
      <c r="V33" s="17"/>
      <c r="W33" s="17"/>
      <c r="X33" s="72"/>
      <c r="Y33" s="17"/>
      <c r="Z33" s="94">
        <f>AA33-AA27</f>
        <v>0.58578643762690485</v>
      </c>
      <c r="AA33" s="8">
        <v>2</v>
      </c>
      <c r="AB33" s="68">
        <f t="shared" si="0"/>
        <v>4</v>
      </c>
      <c r="AH33" s="72"/>
      <c r="AI33" s="72"/>
      <c r="AJ33" s="72"/>
      <c r="AK33" s="72"/>
      <c r="AL33" s="72"/>
      <c r="AM33" s="72"/>
      <c r="AN33" s="72"/>
      <c r="AO33" s="72"/>
      <c r="AP33" s="2"/>
      <c r="AQ33" s="101"/>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AA34" s="8">
        <f>AA33+$Z$39/6</f>
        <v>2.0749149571305296</v>
      </c>
      <c r="AB34" s="68">
        <f t="shared" si="0"/>
        <v>4.0054114490732395</v>
      </c>
      <c r="AC34" s="20"/>
      <c r="AH34" s="72"/>
      <c r="AI34" s="72"/>
      <c r="AJ34" s="72"/>
      <c r="AK34" s="72"/>
      <c r="AL34" s="72"/>
      <c r="AM34" s="72"/>
      <c r="AN34" s="72"/>
      <c r="AO34" s="72"/>
      <c r="AP34" s="2"/>
      <c r="AQ34" s="101"/>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AA35" s="8">
        <f>AA34+$Z$39/6</f>
        <v>2.1498299142610593</v>
      </c>
      <c r="AB35" s="68">
        <f t="shared" si="0"/>
        <v>4.0209117058473751</v>
      </c>
      <c r="AC35" s="20"/>
      <c r="AH35" s="72"/>
      <c r="AI35" s="72"/>
      <c r="AJ35" s="72"/>
      <c r="AK35" s="72"/>
      <c r="AL35" s="72"/>
      <c r="AM35" s="72"/>
      <c r="AN35" s="72"/>
      <c r="AO35" s="72"/>
      <c r="AP35" s="2"/>
      <c r="AQ35" s="101"/>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V36" s="17"/>
      <c r="W36" s="17"/>
      <c r="X36" s="72"/>
      <c r="Y36" s="17"/>
      <c r="AA36" s="8">
        <f>AA35+$Z$39/6</f>
        <v>2.2247448713915889</v>
      </c>
      <c r="AB36" s="68">
        <f t="shared" si="0"/>
        <v>4.0455365511649442</v>
      </c>
      <c r="AC36" s="20"/>
      <c r="AD36" s="9"/>
      <c r="AH36" s="72"/>
      <c r="AI36" s="72"/>
      <c r="AJ36" s="72"/>
      <c r="AK36" s="72"/>
      <c r="AL36" s="72"/>
      <c r="AM36" s="72"/>
      <c r="AN36" s="72"/>
      <c r="AO36" s="72"/>
      <c r="AP36" s="2"/>
      <c r="AQ36" s="101"/>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V37" s="17"/>
      <c r="W37" s="17"/>
      <c r="X37" s="72"/>
      <c r="Y37" s="17"/>
      <c r="AA37" s="8">
        <f>AA36+$Z$39/6</f>
        <v>2.2996598285221186</v>
      </c>
      <c r="AB37" s="68">
        <f t="shared" si="0"/>
        <v>4.0784762169257061</v>
      </c>
      <c r="AC37" s="20"/>
      <c r="AD37" s="7"/>
      <c r="AH37" s="72"/>
      <c r="AI37" s="72"/>
      <c r="AJ37" s="72"/>
      <c r="AK37" s="72"/>
      <c r="AL37" s="72"/>
      <c r="AM37" s="72"/>
      <c r="AN37" s="72"/>
      <c r="AO37" s="72"/>
      <c r="AP37" s="2"/>
      <c r="AQ37" s="101"/>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F38" s="11"/>
      <c r="G38" s="26"/>
      <c r="I38" s="11"/>
      <c r="J38" s="11"/>
      <c r="K38" s="11"/>
      <c r="V38" s="17"/>
      <c r="W38" s="17"/>
      <c r="X38" s="72"/>
      <c r="Y38" s="17"/>
      <c r="AA38" s="8">
        <f>AA37+$Z$39/6</f>
        <v>2.3745747856526482</v>
      </c>
      <c r="AB38" s="68">
        <f t="shared" si="0"/>
        <v>4.1190466215441601</v>
      </c>
      <c r="AC38" s="20"/>
      <c r="AD38" s="7"/>
      <c r="AH38" s="72"/>
      <c r="AI38" s="72"/>
      <c r="AJ38" s="72"/>
      <c r="AK38" s="72"/>
      <c r="AL38" s="72"/>
      <c r="AM38" s="72"/>
      <c r="AN38" s="72"/>
      <c r="AO38" s="72"/>
      <c r="AP38" s="2"/>
      <c r="AQ38" s="101"/>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G39" s="11"/>
      <c r="I39" s="11"/>
      <c r="J39" s="11"/>
      <c r="K39" s="11"/>
      <c r="V39" s="17"/>
      <c r="W39" s="17"/>
      <c r="X39" s="72"/>
      <c r="Y39" s="17"/>
      <c r="Z39" s="93">
        <f>AA39-AA33</f>
        <v>0.44948974278317788</v>
      </c>
      <c r="AA39" s="8">
        <f>SQRT(6)</f>
        <v>2.4494897427831779</v>
      </c>
      <c r="AB39" s="68">
        <f t="shared" si="0"/>
        <v>4.166666666666667</v>
      </c>
      <c r="AC39" s="20"/>
      <c r="AD39" s="27"/>
      <c r="AH39" s="72"/>
      <c r="AI39" s="72"/>
      <c r="AJ39" s="72"/>
      <c r="AK39" s="72"/>
      <c r="AL39" s="72"/>
      <c r="AM39" s="72"/>
      <c r="AN39" s="72"/>
      <c r="AO39" s="72"/>
      <c r="AP39" s="2"/>
      <c r="AQ39" s="101"/>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H40" s="26"/>
      <c r="I40" s="26"/>
      <c r="J40" s="26"/>
      <c r="K40" s="11"/>
      <c r="V40" s="17"/>
      <c r="W40" s="17"/>
      <c r="X40" s="72"/>
      <c r="Y40" s="17"/>
      <c r="AA40" s="8">
        <f>AA39+$Z$44/6</f>
        <v>2.5412414523193148</v>
      </c>
      <c r="AB40" s="68">
        <f t="shared" si="0"/>
        <v>4.1111854904173599</v>
      </c>
      <c r="AC40" s="20"/>
      <c r="AD40" s="9"/>
      <c r="AH40" s="72"/>
      <c r="AI40" s="72"/>
      <c r="AJ40" s="72"/>
      <c r="AK40" s="72"/>
      <c r="AL40" s="72"/>
      <c r="AM40" s="72"/>
      <c r="AN40" s="72"/>
      <c r="AO40" s="72"/>
      <c r="AP40" s="2"/>
      <c r="AQ40" s="101"/>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V41" s="17"/>
      <c r="W41" s="17"/>
      <c r="X41" s="72"/>
      <c r="Y41" s="17"/>
      <c r="AA41" s="8">
        <f>AA40+$Z$44/6</f>
        <v>2.6329931618554516</v>
      </c>
      <c r="AB41" s="68">
        <f t="shared" si="0"/>
        <v>4.0684990878852894</v>
      </c>
      <c r="AC41" s="20"/>
      <c r="AD41" s="9"/>
      <c r="AH41" s="72"/>
      <c r="AI41" s="72"/>
      <c r="AJ41" s="72"/>
      <c r="AK41" s="72"/>
      <c r="AL41" s="72"/>
      <c r="AM41" s="72"/>
      <c r="AN41" s="72"/>
      <c r="AO41" s="72"/>
      <c r="AP41" s="2"/>
      <c r="AQ41" s="101"/>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AA42" s="8">
        <f>AA41+$Z$44/6</f>
        <v>2.7247448713915885</v>
      </c>
      <c r="AB42" s="68">
        <f t="shared" si="0"/>
        <v>4.0371611303342556</v>
      </c>
      <c r="AC42" s="20"/>
      <c r="AD42" s="7"/>
      <c r="AH42" s="72"/>
      <c r="AI42" s="72"/>
      <c r="AJ42" s="72"/>
      <c r="AK42" s="72"/>
      <c r="AL42" s="72"/>
      <c r="AM42" s="72"/>
      <c r="AN42" s="72"/>
      <c r="AO42" s="72"/>
      <c r="AP42" s="2"/>
      <c r="AQ42" s="101"/>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AA43" s="8">
        <f>AA42+$Z$44/6</f>
        <v>2.8164965809277254</v>
      </c>
      <c r="AB43" s="68">
        <f t="shared" si="0"/>
        <v>4.0159569656138974</v>
      </c>
      <c r="AC43" s="20"/>
      <c r="AD43" s="7"/>
      <c r="AH43" s="72"/>
      <c r="AI43" s="72"/>
      <c r="AJ43" s="72"/>
      <c r="AK43" s="72"/>
      <c r="AL43" s="72"/>
      <c r="AM43" s="72"/>
      <c r="AN43" s="72"/>
      <c r="AO43" s="72"/>
      <c r="AP43" s="2"/>
      <c r="AQ43" s="101"/>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2">
        <f>AA44-AA39</f>
        <v>0.55051025721682212</v>
      </c>
      <c r="AA44" s="8">
        <v>3</v>
      </c>
      <c r="AB44" s="68">
        <f t="shared" si="0"/>
        <v>4</v>
      </c>
      <c r="AD44" s="7"/>
      <c r="AH44" s="72"/>
      <c r="AI44" s="72"/>
      <c r="AJ44" s="72"/>
      <c r="AK44" s="72"/>
      <c r="AL44" s="72"/>
      <c r="AM44" s="72"/>
      <c r="AN44" s="72"/>
      <c r="AO44" s="72"/>
      <c r="AP44" s="2"/>
      <c r="AQ44" s="101"/>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AA45" s="8">
        <v>3.2</v>
      </c>
      <c r="AB45" s="68">
        <f t="shared" si="0"/>
        <v>4.0166840277777771</v>
      </c>
      <c r="AD45" s="7"/>
      <c r="AH45" s="72"/>
      <c r="AI45" s="72"/>
      <c r="AJ45" s="72"/>
      <c r="AK45" s="72"/>
      <c r="AL45" s="72"/>
      <c r="AM45" s="72"/>
      <c r="AN45" s="72"/>
      <c r="AO45" s="72"/>
      <c r="AP45" s="2"/>
      <c r="AQ45" s="101"/>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V46" s="17"/>
      <c r="W46" s="17"/>
      <c r="X46" s="72"/>
      <c r="Y46" s="17"/>
      <c r="AA46" s="8">
        <v>3.4</v>
      </c>
      <c r="AB46" s="68">
        <f t="shared" si="0"/>
        <v>4.0629911572472128</v>
      </c>
      <c r="AD46" s="7"/>
      <c r="AH46" s="72"/>
      <c r="AI46" s="72"/>
      <c r="AJ46" s="72"/>
      <c r="AK46" s="72"/>
      <c r="AL46" s="72"/>
      <c r="AM46" s="72"/>
      <c r="AN46" s="72"/>
      <c r="AO46" s="72"/>
      <c r="AP46" s="2"/>
      <c r="AQ46" s="101"/>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A47" s="11"/>
      <c r="B47" s="11"/>
      <c r="C47" s="11"/>
      <c r="D47" s="11"/>
      <c r="E47" s="11"/>
      <c r="F47" s="11"/>
      <c r="G47" s="11"/>
      <c r="H47" s="11"/>
      <c r="I47" s="11"/>
      <c r="J47" s="11"/>
      <c r="K47" s="11"/>
      <c r="V47" s="17"/>
      <c r="W47" s="17"/>
      <c r="X47" s="72"/>
      <c r="Y47" s="17"/>
      <c r="AA47" s="8">
        <v>3.6</v>
      </c>
      <c r="AB47" s="68">
        <f t="shared" si="0"/>
        <v>4.0445679012345677</v>
      </c>
      <c r="AD47" s="9"/>
      <c r="AH47" s="72"/>
      <c r="AI47" s="72"/>
      <c r="AJ47" s="72"/>
      <c r="AK47" s="72"/>
      <c r="AL47" s="72"/>
      <c r="AM47" s="72"/>
      <c r="AN47" s="72"/>
      <c r="AO47" s="72"/>
      <c r="AP47" s="2"/>
      <c r="AQ47" s="101"/>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x14ac:dyDescent="0.3">
      <c r="B48" s="14" t="s">
        <v>57</v>
      </c>
      <c r="C48" s="23">
        <f>AE14</f>
        <v>4</v>
      </c>
      <c r="E48" s="11"/>
      <c r="V48" s="17"/>
      <c r="W48" s="17"/>
      <c r="X48" s="72"/>
      <c r="Y48" s="17"/>
      <c r="AA48" s="8">
        <v>3.8</v>
      </c>
      <c r="AB48" s="68">
        <f t="shared" si="0"/>
        <v>4.0105332409972299</v>
      </c>
      <c r="AC48" s="4"/>
      <c r="AD48" s="9"/>
      <c r="AH48" s="72"/>
      <c r="AI48" s="72"/>
      <c r="AJ48" s="72"/>
      <c r="AK48" s="72"/>
      <c r="AL48" s="72"/>
      <c r="AM48" s="72"/>
      <c r="AN48" s="72"/>
      <c r="AO48" s="72"/>
      <c r="AP48" s="2"/>
      <c r="AQ48" s="101"/>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ht="15" x14ac:dyDescent="0.35">
      <c r="B49" s="14" t="s">
        <v>59</v>
      </c>
      <c r="C49" s="69" t="str">
        <f ca="1">[1]!xlv(C51)</f>
        <v>k × (π²) × E × ((t / b)²) / (12 × (1 - νₑ²))</v>
      </c>
      <c r="V49" s="17"/>
      <c r="W49" s="17"/>
      <c r="X49" s="72"/>
      <c r="Y49" s="17"/>
      <c r="AA49" s="8">
        <v>4</v>
      </c>
      <c r="AB49" s="68">
        <f t="shared" si="0"/>
        <v>4</v>
      </c>
      <c r="AC49" s="4"/>
      <c r="AD49" s="28"/>
      <c r="AH49" s="72"/>
      <c r="AI49" s="72"/>
      <c r="AJ49" s="72"/>
      <c r="AK49" s="72"/>
      <c r="AL49" s="72"/>
      <c r="AM49" s="72"/>
      <c r="AN49" s="72"/>
      <c r="AO49" s="72"/>
      <c r="AP49" s="2"/>
      <c r="AQ49" s="101"/>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x14ac:dyDescent="0.3">
      <c r="A50" s="11"/>
      <c r="B50" s="31" t="s">
        <v>5</v>
      </c>
      <c r="C50" s="69" t="str">
        <f>[1]!xln(C51)</f>
        <v>4 × (π²) × (1.6E+07) × ((0.1 / 20)²) / (12 × (1 - 0.31²))</v>
      </c>
      <c r="D50" s="69"/>
      <c r="E50" s="11"/>
      <c r="I50" s="11"/>
      <c r="J50" s="11"/>
      <c r="K50" s="11"/>
      <c r="V50" s="17"/>
      <c r="W50" s="17"/>
      <c r="X50" s="72"/>
      <c r="Y50" s="17"/>
      <c r="AA50" s="8">
        <v>4.2</v>
      </c>
      <c r="AB50" s="68">
        <f t="shared" si="0"/>
        <v>4.0095294784580497</v>
      </c>
      <c r="AD50" s="7"/>
      <c r="AH50" s="72"/>
      <c r="AI50" s="72"/>
      <c r="AJ50" s="72"/>
      <c r="AK50" s="72"/>
      <c r="AL50" s="72"/>
      <c r="AM50" s="72"/>
      <c r="AN50" s="72"/>
      <c r="AO50" s="72"/>
      <c r="AP50" s="2"/>
      <c r="AQ50" s="101"/>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ht="15" x14ac:dyDescent="0.35">
      <c r="B51" s="14" t="s">
        <v>59</v>
      </c>
      <c r="C51" s="74">
        <f xml:space="preserve"> C48*(PI()^2)*C25*((G19/G18)^2)/(12*(1-C26^2))</f>
        <v>1455.8549103646212</v>
      </c>
      <c r="D51" s="11" t="s">
        <v>56</v>
      </c>
      <c r="E51" s="11"/>
      <c r="F51" s="11"/>
      <c r="G51" s="11"/>
      <c r="V51" s="17"/>
      <c r="W51" s="17"/>
      <c r="X51" s="72"/>
      <c r="Y51" s="17"/>
      <c r="AA51" s="8">
        <v>4.4000000000000004</v>
      </c>
      <c r="AB51" s="68">
        <f t="shared" si="0"/>
        <v>4.0364462809917363</v>
      </c>
      <c r="AD51" s="7"/>
      <c r="AH51" s="72"/>
      <c r="AI51" s="72"/>
      <c r="AJ51" s="72"/>
      <c r="AK51" s="72"/>
      <c r="AL51" s="72"/>
      <c r="AM51" s="72"/>
      <c r="AN51" s="72"/>
      <c r="AO51" s="72"/>
      <c r="AP51" s="2"/>
      <c r="AQ51" s="101"/>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A52" s="11"/>
      <c r="J52" s="31" t="str">
        <f>"M.S. = "&amp;[1]!xln(K52)&amp;" ="</f>
        <v>M.S. = 1456 / 12500 - 1 =</v>
      </c>
      <c r="K52" s="25">
        <f>C51/G20-1</f>
        <v>-0.88353160717083035</v>
      </c>
      <c r="V52" s="17"/>
      <c r="W52" s="17"/>
      <c r="X52" s="72"/>
      <c r="Y52" s="17"/>
      <c r="AA52" s="8">
        <v>4.5999999999999996</v>
      </c>
      <c r="AB52" s="68">
        <f t="shared" si="0"/>
        <v>4.0278744801512296</v>
      </c>
      <c r="AH52" s="72"/>
      <c r="AI52" s="72"/>
      <c r="AJ52" s="72"/>
      <c r="AK52" s="72"/>
      <c r="AL52" s="72"/>
      <c r="AM52" s="72"/>
      <c r="AN52" s="72"/>
      <c r="AO52" s="72"/>
      <c r="AP52" s="2"/>
      <c r="AQ52" s="101"/>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x14ac:dyDescent="0.3">
      <c r="B53" s="14"/>
      <c r="C53" s="74"/>
      <c r="D53" s="11"/>
      <c r="E53" s="11"/>
      <c r="F53" s="11"/>
      <c r="G53" s="11"/>
      <c r="V53" s="17"/>
      <c r="W53" s="17"/>
      <c r="X53" s="72"/>
      <c r="Y53" s="73"/>
      <c r="AA53" s="8">
        <v>4.8</v>
      </c>
      <c r="AB53" s="68">
        <f t="shared" si="0"/>
        <v>4.0066694444444453</v>
      </c>
      <c r="AH53" s="72"/>
      <c r="AI53" s="72"/>
      <c r="AJ53" s="72"/>
      <c r="AK53" s="72"/>
      <c r="AL53" s="72"/>
      <c r="AM53" s="72"/>
      <c r="AN53" s="72"/>
      <c r="AO53" s="72"/>
      <c r="AP53" s="2"/>
      <c r="AQ53" s="101"/>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B54" s="2" t="s">
        <v>73</v>
      </c>
      <c r="J54" s="69"/>
      <c r="K54" s="69"/>
      <c r="V54" s="17"/>
      <c r="W54" s="17"/>
      <c r="X54" s="72"/>
      <c r="Y54" s="4"/>
      <c r="AA54" s="8">
        <v>5</v>
      </c>
      <c r="AB54" s="68">
        <f t="shared" si="0"/>
        <v>4</v>
      </c>
      <c r="AH54" s="72"/>
      <c r="AI54" s="72"/>
      <c r="AJ54" s="72"/>
      <c r="AK54" s="72"/>
      <c r="AL54" s="72"/>
      <c r="AM54" s="72"/>
      <c r="AN54" s="72"/>
      <c r="AO54" s="72"/>
      <c r="AP54" s="2"/>
      <c r="AQ54" s="101"/>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B55" s="112" t="s">
        <v>74</v>
      </c>
      <c r="C55" s="112"/>
      <c r="I55" s="69"/>
      <c r="J55" s="69"/>
      <c r="K55" s="69"/>
      <c r="V55" s="17"/>
      <c r="W55" s="17"/>
      <c r="X55" s="72"/>
      <c r="Y55" s="4"/>
      <c r="AA55" s="8">
        <v>5.2</v>
      </c>
      <c r="AB55" s="68">
        <f t="shared" si="0"/>
        <v>4.0061562130177526</v>
      </c>
      <c r="AH55" s="72"/>
      <c r="AI55" s="72"/>
      <c r="AJ55" s="72"/>
      <c r="AK55" s="72"/>
      <c r="AL55" s="72"/>
      <c r="AM55" s="72"/>
      <c r="AN55" s="72"/>
      <c r="AO55" s="72"/>
      <c r="AP55" s="2"/>
      <c r="AQ55" s="101"/>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K56" s="69"/>
      <c r="V56" s="17"/>
      <c r="W56" s="17"/>
      <c r="X56" s="72"/>
      <c r="AA56" s="8">
        <v>5.4</v>
      </c>
      <c r="AB56" s="68">
        <f t="shared" si="0"/>
        <v>4.0237388203017819</v>
      </c>
      <c r="AH56" s="72"/>
      <c r="AI56" s="72"/>
      <c r="AJ56" s="72"/>
      <c r="AK56" s="72"/>
      <c r="AL56" s="72"/>
      <c r="AM56" s="72"/>
      <c r="AN56" s="72"/>
      <c r="AO56" s="72"/>
      <c r="AP56" s="2"/>
      <c r="AQ56" s="101"/>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AA57" s="8">
        <v>5.6</v>
      </c>
      <c r="AB57" s="68">
        <f t="shared" si="0"/>
        <v>4</v>
      </c>
      <c r="AH57" s="72"/>
      <c r="AI57" s="72"/>
      <c r="AJ57" s="72"/>
      <c r="AK57" s="72"/>
      <c r="AL57" s="72"/>
      <c r="AM57" s="72"/>
      <c r="AN57" s="72"/>
      <c r="AO57" s="72"/>
      <c r="AP57" s="2"/>
      <c r="AQ57" s="101"/>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42</v>
      </c>
      <c r="G58" s="35"/>
      <c r="H58" s="30"/>
      <c r="I58" s="30"/>
      <c r="J58" s="30"/>
      <c r="K58" s="29"/>
      <c r="M58" s="12"/>
      <c r="N58" s="12"/>
      <c r="O58" s="12"/>
      <c r="P58" s="33"/>
      <c r="Q58" s="12"/>
      <c r="R58" s="12"/>
      <c r="S58" s="12"/>
      <c r="T58" s="12"/>
      <c r="Y58" s="2"/>
      <c r="Z58" s="2"/>
      <c r="AA58" s="8">
        <v>6</v>
      </c>
      <c r="AB58" s="68">
        <f t="shared" si="0"/>
        <v>4</v>
      </c>
      <c r="AC58" s="2"/>
      <c r="AH58" s="72"/>
      <c r="AI58" s="72"/>
      <c r="AJ58" s="72"/>
      <c r="AK58" s="72"/>
      <c r="AL58" s="72"/>
      <c r="AM58" s="72"/>
      <c r="AN58" s="72"/>
      <c r="AO58" s="72"/>
      <c r="AQ58" s="101"/>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62</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101"/>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101"/>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101"/>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101"/>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101"/>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101"/>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101"/>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101"/>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101"/>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101"/>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101"/>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101"/>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101"/>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101"/>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101"/>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101"/>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101"/>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101"/>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101"/>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101"/>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101"/>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101"/>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101"/>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101"/>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101"/>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101"/>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101"/>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101"/>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101"/>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101"/>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101"/>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101"/>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101"/>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101"/>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101"/>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101"/>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101"/>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101"/>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101"/>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101"/>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101"/>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101"/>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101"/>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101"/>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101"/>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101"/>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101"/>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101"/>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101"/>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101"/>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101"/>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101"/>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101"/>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101"/>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101"/>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101"/>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101"/>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101"/>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101"/>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101"/>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101"/>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101"/>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101"/>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101"/>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101"/>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101"/>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101"/>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101"/>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101"/>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101"/>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101"/>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101"/>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101"/>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101"/>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101"/>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101"/>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101"/>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101"/>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101"/>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101"/>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101"/>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101"/>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101"/>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101"/>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101"/>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101"/>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101"/>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101"/>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101"/>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101"/>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101"/>
    </row>
    <row r="156" spans="33:103" x14ac:dyDescent="0.3">
      <c r="AG156" s="2">
        <f>6.96/4</f>
        <v>1.74</v>
      </c>
      <c r="AP156" s="2"/>
    </row>
  </sheetData>
  <mergeCells count="2">
    <mergeCell ref="B14:K14"/>
    <mergeCell ref="B55:C55"/>
  </mergeCells>
  <hyperlinks>
    <hyperlink ref="F59" r:id="rId1"/>
    <hyperlink ref="B15" r:id="rId2"/>
    <hyperlink ref="B55:C55" r:id="rId3" display="AA-SM-007-022"/>
    <hyperlink ref="B14:K14" r:id="rId4"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5"/>
  <headerFooter alignWithMargins="0"/>
  <drawing r:id="rId6"/>
  <legacyDrawing r:id="rId7"/>
  <oleObjects>
    <mc:AlternateContent xmlns:mc="http://schemas.openxmlformats.org/markup-compatibility/2006">
      <mc:Choice Requires="x14">
        <oleObject progId="Equation.3" shapeId="154625" r:id="rId8">
          <objectPr defaultSize="0" r:id="rId9">
            <anchor moveWithCells="1">
              <from>
                <xdr:col>5</xdr:col>
                <xdr:colOff>76200</xdr:colOff>
                <xdr:row>59</xdr:row>
                <xdr:rowOff>0</xdr:rowOff>
              </from>
              <to>
                <xdr:col>5</xdr:col>
                <xdr:colOff>99060</xdr:colOff>
                <xdr:row>59</xdr:row>
                <xdr:rowOff>0</xdr:rowOff>
              </to>
            </anchor>
          </objectPr>
        </oleObject>
      </mc:Choice>
      <mc:Fallback>
        <oleObject progId="Equation.3" shapeId="154625" r:id="rId8"/>
      </mc:Fallback>
    </mc:AlternateContent>
    <mc:AlternateContent xmlns:mc="http://schemas.openxmlformats.org/markup-compatibility/2006">
      <mc:Choice Requires="x14">
        <oleObject progId="Equation.3" shapeId="154626" r:id="rId10">
          <objectPr defaultSize="0" r:id="rId9">
            <anchor moveWithCells="1">
              <from>
                <xdr:col>5</xdr:col>
                <xdr:colOff>76200</xdr:colOff>
                <xdr:row>31</xdr:row>
                <xdr:rowOff>152400</xdr:rowOff>
              </from>
              <to>
                <xdr:col>5</xdr:col>
                <xdr:colOff>99060</xdr:colOff>
                <xdr:row>31</xdr:row>
                <xdr:rowOff>152400</xdr:rowOff>
              </to>
            </anchor>
          </objectPr>
        </oleObject>
      </mc:Choice>
      <mc:Fallback>
        <oleObject progId="Equation.3" shapeId="154626"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2016-08-31T11:06:40Z</dcterms:modified>
  <cp:category>Engineering Spreadsheets; Analysis; AA-SM</cp:category>
  <cp:contentStatus>Released</cp:contentStatus>
</cp:coreProperties>
</file>