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MAIN!$A$8:$K$111</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F8" i="41" l="1"/>
  <c r="F9" i="41"/>
  <c r="F10" i="41"/>
  <c r="B34" i="41"/>
  <c r="B64" i="41" l="1"/>
  <c r="F63" i="41"/>
  <c r="L62" i="41"/>
  <c r="F62" i="41"/>
  <c r="J61" i="41"/>
  <c r="F61" i="41"/>
  <c r="J60" i="41"/>
  <c r="F60" i="41"/>
  <c r="E34" i="41"/>
  <c r="B12" i="41"/>
  <c r="F11" i="41"/>
  <c r="L10" i="41"/>
  <c r="J9" i="41"/>
  <c r="J8" i="41"/>
  <c r="X7" i="41"/>
  <c r="X6" i="41"/>
  <c r="X5" i="41"/>
  <c r="X4" i="41"/>
  <c r="X3" i="41"/>
  <c r="X2" i="41"/>
  <c r="X1" i="41"/>
  <c r="G1" i="41" s="1"/>
  <c r="J10" i="41" s="1"/>
  <c r="B33" i="41"/>
  <c r="E32" i="41"/>
  <c r="E33" i="41"/>
  <c r="B32" i="41"/>
  <c r="B43" i="41" l="1"/>
  <c r="B38" i="41"/>
  <c r="B47" i="41" s="1"/>
  <c r="B51" i="41" s="1"/>
  <c r="J62" i="41"/>
  <c r="B46" i="41"/>
  <c r="B45" i="41"/>
  <c r="B36" i="41"/>
  <c r="B41" i="41"/>
  <c r="B40" i="41"/>
  <c r="B37" i="41"/>
  <c r="B49" i="41"/>
  <c r="B50" i="41"/>
  <c r="B73" i="41" l="1"/>
  <c r="B69" i="41"/>
  <c r="B55" i="41"/>
  <c r="C12" i="40"/>
  <c r="B54" i="41"/>
  <c r="B72" i="41"/>
  <c r="B71" i="41"/>
  <c r="B67" i="41"/>
  <c r="B68" i="41"/>
  <c r="B53" i="41"/>
</calcChain>
</file>

<file path=xl/sharedStrings.xml><?xml version="1.0" encoding="utf-8"?>
<sst xmlns="http://schemas.openxmlformats.org/spreadsheetml/2006/main" count="142" uniqueCount="85">
  <si>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</si>
  <si>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</si>
  <si>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</si>
  <si>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</si>
  <si>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</si>
  <si>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</si>
  <si>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</si>
  <si>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</si>
  <si>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</si>
  <si>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</si>
  <si>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</si>
  <si>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</si>
  <si>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</si>
  <si>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</si>
  <si>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</si>
  <si>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</si>
  <si>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</si>
  <si>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</si>
  <si>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</si>
  <si>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</si>
  <si>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</si>
  <si>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</si>
  <si>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</si>
  <si>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</si>
  <si>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</si>
  <si>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</si>
  <si>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</si>
  <si>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</si>
  <si>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</si>
  <si>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</si>
  <si>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</si>
  <si>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</si>
  <si>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 xml:space="preserve">Page </t>
  </si>
  <si>
    <t>Title</t>
  </si>
  <si>
    <t>Sub</t>
  </si>
  <si>
    <t>Fig</t>
  </si>
  <si>
    <t>Table</t>
  </si>
  <si>
    <t>Running Counts</t>
  </si>
  <si>
    <t>Total Sheet Pages:</t>
  </si>
  <si>
    <t>No</t>
  </si>
  <si>
    <t>Total Title No:</t>
  </si>
  <si>
    <t>A</t>
  </si>
  <si>
    <t>Total Sub No:</t>
  </si>
  <si>
    <t>STANDARD SPREADSHEET METHOD</t>
  </si>
  <si>
    <t>Total Fig No:</t>
  </si>
  <si>
    <t>Total Table No:</t>
  </si>
  <si>
    <t>Document Number:</t>
  </si>
  <si>
    <t>Revision Level :</t>
  </si>
  <si>
    <t>Page:</t>
  </si>
  <si>
    <t>Title:</t>
  </si>
  <si>
    <t>Input:</t>
  </si>
  <si>
    <t>a =</t>
  </si>
  <si>
    <t xml:space="preserve">in </t>
  </si>
  <si>
    <t>b =</t>
  </si>
  <si>
    <t>in</t>
  </si>
  <si>
    <t>c =</t>
  </si>
  <si>
    <t>d =</t>
  </si>
  <si>
    <t>h =</t>
  </si>
  <si>
    <t>w =</t>
  </si>
  <si>
    <t>L =</t>
  </si>
  <si>
    <t>in (total length of beam)</t>
  </si>
  <si>
    <t>lb</t>
  </si>
  <si>
    <t xml:space="preserve">I₁ = </t>
  </si>
  <si>
    <t>in⁴ (Beam 2nd Moment of Area)</t>
  </si>
  <si>
    <t>I₂ =</t>
  </si>
  <si>
    <t>Results</t>
  </si>
  <si>
    <t>K =</t>
  </si>
  <si>
    <t>=</t>
  </si>
  <si>
    <r>
      <t>X</t>
    </r>
    <r>
      <rPr>
        <vertAlign val="subscript"/>
        <sz val="10"/>
        <rFont val="Calibri"/>
        <family val="2"/>
        <scheme val="minor"/>
      </rPr>
      <t xml:space="preserve">1 = </t>
    </r>
  </si>
  <si>
    <r>
      <t>X</t>
    </r>
    <r>
      <rPr>
        <vertAlign val="subscript"/>
        <sz val="10"/>
        <rFont val="Calibri"/>
        <family val="2"/>
        <scheme val="minor"/>
      </rPr>
      <t>2 =</t>
    </r>
  </si>
  <si>
    <r>
      <t>V</t>
    </r>
    <r>
      <rPr>
        <vertAlign val="subscript"/>
        <sz val="7"/>
        <rFont val="Calibri"/>
        <family val="2"/>
        <scheme val="minor"/>
      </rPr>
      <t>A</t>
    </r>
    <r>
      <rPr>
        <sz val="7"/>
        <rFont val="Calibri"/>
        <family val="2"/>
        <scheme val="minor"/>
      </rPr>
      <t xml:space="preserve"> </t>
    </r>
    <r>
      <rPr>
        <sz val="10"/>
        <rFont val="Calibri"/>
        <family val="2"/>
        <scheme val="minor"/>
      </rPr>
      <t>=</t>
    </r>
  </si>
  <si>
    <r>
      <t>V</t>
    </r>
    <r>
      <rPr>
        <vertAlign val="subscript"/>
        <sz val="10"/>
        <rFont val="Calibri"/>
        <family val="2"/>
        <scheme val="minor"/>
      </rPr>
      <t>F</t>
    </r>
    <r>
      <rPr>
        <sz val="7"/>
        <rFont val="Calibri"/>
        <family val="2"/>
        <scheme val="minor"/>
      </rPr>
      <t xml:space="preserve"> </t>
    </r>
    <r>
      <rPr>
        <sz val="10"/>
        <rFont val="Calibri"/>
        <family val="2"/>
        <scheme val="minor"/>
      </rPr>
      <t>=</t>
    </r>
  </si>
  <si>
    <t>H =</t>
  </si>
  <si>
    <t>To display formula values or variables using the xln &amp; xlv functions, you need the XL-Viking add-in.</t>
  </si>
  <si>
    <t>The free version is available here:</t>
  </si>
  <si>
    <t>www.XL-Viking.com</t>
  </si>
  <si>
    <r>
      <t>M</t>
    </r>
    <r>
      <rPr>
        <vertAlign val="subscript"/>
        <sz val="10"/>
        <rFont val="Calibri"/>
        <family val="2"/>
        <scheme val="minor"/>
      </rPr>
      <t>A</t>
    </r>
    <r>
      <rPr>
        <sz val="10"/>
        <rFont val="Calibri"/>
        <family val="2"/>
        <scheme val="minor"/>
      </rPr>
      <t xml:space="preserve"> =</t>
    </r>
  </si>
  <si>
    <r>
      <t>M</t>
    </r>
    <r>
      <rPr>
        <vertAlign val="subscript"/>
        <sz val="10"/>
        <rFont val="Calibri"/>
        <family val="2"/>
        <scheme val="minor"/>
      </rPr>
      <t>F</t>
    </r>
    <r>
      <rPr>
        <sz val="10"/>
        <rFont val="Calibri"/>
        <family val="2"/>
        <scheme val="minor"/>
      </rPr>
      <t xml:space="preserve"> =</t>
    </r>
  </si>
  <si>
    <t>AA-SM-026-046</t>
  </si>
  <si>
    <t>BEAM ANALYSIS - FRAMEWORK - HORIZONTAL DISTRIBUTED LOAD FIXED SUPPORT</t>
  </si>
  <si>
    <t>(NASA TM X-73305, 1975)</t>
  </si>
  <si>
    <t>Table B 5.1.4-1</t>
  </si>
  <si>
    <t>S. Abbott</t>
  </si>
  <si>
    <t>27/08/2017</t>
  </si>
  <si>
    <t>in (Height of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</si>
</sst>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sz val="10"/>
      <color indexed="12"/>
      <name val="Calibri"/>
      <family val="2"/>
      <scheme val="minor"/>
    </font>
    <font>
      <vertAlign val="subscript"/>
      <sz val="10"/>
      <name val="Calibri"/>
      <family val="2"/>
      <scheme val="minor"/>
    </font>
    <font>
      <vertAlign val="subscript"/>
      <sz val="7"/>
      <name val="Calibri"/>
      <family val="2"/>
      <scheme val="minor"/>
    </font>
    <fon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
      <sz val="10"/>
      <color theme="1"/>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cellStyleXfs>
  <cellXfs count="103">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6" fillId="0" borderId="0" xfId="3" applyFont="1" applyProtection="1">
      <protection locked="0"/>
    </xf>
    <xf numFmtId="0" fontId="5" fillId="0" borderId="0" xfId="3" applyFont="1" applyAlignment="1" applyProtection="1">
      <alignment horizontal="right" vertical="center"/>
      <protection locked="0"/>
    </xf>
    <xf numFmtId="0" fontId="12" fillId="0" borderId="0" xfId="3" applyFont="1" applyAlignment="1" applyProtection="1">
      <alignment horizontal="right" vertical="center"/>
      <protection locked="0"/>
    </xf>
    <xf numFmtId="164" fontId="5" fillId="0" borderId="0" xfId="3" applyNumberFormat="1" applyFont="1" applyAlignment="1" applyProtection="1">
      <alignment horizontal="left"/>
      <protection locked="0"/>
    </xf>
    <xf numFmtId="1" fontId="5" fillId="0" borderId="0" xfId="3" applyNumberFormat="1" applyFont="1" applyAlignment="1" applyProtection="1">
      <alignment horizontal="left" vertical="center"/>
      <protection locked="0"/>
    </xf>
    <xf numFmtId="0" fontId="5" fillId="0" borderId="0" xfId="3" applyFont="1" applyAlignment="1" applyProtection="1">
      <alignment vertical="center"/>
      <protection locked="0"/>
    </xf>
    <xf numFmtId="164" fontId="13" fillId="0" borderId="0" xfId="3" applyNumberFormat="1" applyFont="1" applyAlignment="1" applyProtection="1">
      <alignment horizontal="right" vertical="center"/>
      <protection locked="0"/>
    </xf>
    <xf numFmtId="0" fontId="5" fillId="0" borderId="0" xfId="3" quotePrefix="1" applyFont="1" applyAlignment="1" applyProtection="1">
      <alignment vertical="center"/>
      <protection locked="0"/>
    </xf>
    <xf numFmtId="0" fontId="5" fillId="0" borderId="0" xfId="3" quotePrefix="1" applyFont="1" applyAlignment="1" applyProtection="1">
      <alignment horizontal="right" vertical="center"/>
      <protection locked="0"/>
    </xf>
    <xf numFmtId="0" fontId="12" fillId="0" borderId="0" xfId="3" quotePrefix="1" applyFont="1" applyAlignment="1" applyProtection="1">
      <alignment vertical="center"/>
      <protection locked="0"/>
    </xf>
    <xf numFmtId="0" fontId="5" fillId="0" borderId="0" xfId="3" applyFont="1" applyAlignment="1" applyProtection="1">
      <alignment horizontal="left" vertical="center"/>
      <protection locked="0"/>
    </xf>
    <xf numFmtId="2" fontId="13" fillId="0" borderId="0" xfId="3" applyNumberFormat="1" applyFont="1" applyAlignment="1" applyProtection="1">
      <alignment horizontal="right" vertical="center"/>
      <protection locked="0"/>
    </xf>
    <xf numFmtId="2" fontId="5" fillId="0" borderId="0" xfId="3" applyNumberFormat="1" applyFont="1"/>
    <xf numFmtId="0" fontId="5" fillId="0" borderId="5" xfId="3" applyFont="1" applyBorder="1"/>
    <xf numFmtId="2" fontId="5" fillId="0" borderId="0" xfId="3" applyNumberFormat="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1" fontId="5" fillId="0" borderId="0" xfId="3" applyNumberFormat="1" applyFont="1" applyFill="1" applyAlignment="1" applyProtection="1">
      <alignment horizontal="right" vertical="center"/>
      <protection locked="0"/>
    </xf>
    <xf numFmtId="0" fontId="17" fillId="0" borderId="0" xfId="3" applyFont="1" applyAlignment="1">
      <alignment horizontal="centerContinuous"/>
    </xf>
    <xf numFmtId="0" fontId="18" fillId="0" borderId="0" xfId="3" applyFont="1" applyAlignment="1">
      <alignment horizontal="centerContinuous"/>
    </xf>
    <xf numFmtId="0" fontId="19" fillId="0" borderId="0" xfId="3" applyFont="1" applyBorder="1" applyAlignment="1" applyProtection="1">
      <alignment horizontal="centerContinuous"/>
      <protection locked="0"/>
    </xf>
    <xf numFmtId="0" fontId="17" fillId="0" borderId="0" xfId="3" applyFont="1"/>
    <xf numFmtId="0" fontId="17" fillId="0" borderId="0" xfId="3" applyFont="1" applyBorder="1" applyProtection="1">
      <protection locked="0"/>
    </xf>
    <xf numFmtId="0" fontId="20" fillId="0" borderId="0" xfId="3" applyFont="1" applyBorder="1" applyAlignment="1" applyProtection="1">
      <alignment horizontal="right"/>
      <protection locked="0"/>
    </xf>
    <xf numFmtId="0" fontId="21" fillId="0" borderId="0" xfId="5" applyFont="1" applyBorder="1" applyAlignment="1" applyProtection="1">
      <alignment horizontal="left"/>
      <protection locked="0"/>
    </xf>
    <xf numFmtId="0" fontId="18" fillId="0" borderId="0" xfId="3" applyFont="1"/>
    <xf numFmtId="0" fontId="18" fillId="0" borderId="0" xfId="3" applyFont="1" applyBorder="1" applyProtection="1">
      <protection locked="0"/>
    </xf>
    <xf numFmtId="0" fontId="19" fillId="0" borderId="0" xfId="3" applyFont="1" applyBorder="1" applyProtection="1">
      <protection locked="0"/>
    </xf>
    <xf numFmtId="0" fontId="5" fillId="0" borderId="0" xfId="3" quotePrefix="1" applyFont="1" applyAlignment="1" applyProtection="1">
      <alignment horizontal="left" vertical="center"/>
      <protection locked="0"/>
    </xf>
    <xf numFmtId="0" fontId="5" fillId="0" borderId="0" xfId="3" quotePrefix="1" applyFont="1" applyBorder="1" applyProtection="1">
      <protection locked="0"/>
    </xf>
    <xf numFmtId="0" fontId="5" fillId="0" borderId="0" xfId="3" applyFont="1" applyBorder="1" applyAlignment="1" applyProtection="1">
      <alignment horizontal="right"/>
      <protection locked="0"/>
    </xf>
    <xf numFmtId="2" fontId="5" fillId="0" borderId="0" xfId="3" applyNumberFormat="1" applyFont="1" applyBorder="1" applyAlignment="1" applyProtection="1">
      <alignment horizontal="left" vertical="center"/>
      <protection locked="0"/>
    </xf>
    <xf numFmtId="0" fontId="5" fillId="0" borderId="0" xfId="3" quotePrefix="1" applyFont="1" applyBorder="1" applyAlignment="1" applyProtection="1">
      <alignment horizontal="right" vertical="center"/>
      <protection locked="0"/>
    </xf>
    <xf numFmtId="0" fontId="5" fillId="0" borderId="0" xfId="3" applyFont="1" applyBorder="1" applyAlignment="1" applyProtection="1">
      <alignment horizontal="right" vertical="center"/>
      <protection locked="0"/>
    </xf>
    <xf numFmtId="2" fontId="5" fillId="0" borderId="0" xfId="3" applyNumberFormat="1" applyFont="1" applyBorder="1"/>
    <xf numFmtId="0" fontId="17" fillId="0" borderId="0" xfId="3" applyFont="1" applyAlignment="1">
      <alignment horizontal="left"/>
    </xf>
    <xf numFmtId="0" fontId="5" fillId="0" borderId="0" xfId="3" applyFont="1" applyAlignment="1">
      <alignment horizontal="left"/>
    </xf>
    <xf numFmtId="0" fontId="18" fillId="0" borderId="0" xfId="3" applyFont="1" applyAlignment="1">
      <alignment horizontal="left"/>
    </xf>
    <xf numFmtId="0" fontId="19" fillId="0" borderId="0" xfId="3" applyFont="1" applyBorder="1" applyAlignment="1" applyProtection="1">
      <alignment horizontal="left"/>
      <protection locked="0"/>
    </xf>
    <xf numFmtId="0" fontId="6" fillId="0" borderId="0" xfId="3" applyFont="1" applyBorder="1" applyProtection="1">
      <protection locked="0"/>
    </xf>
    <xf numFmtId="0" fontId="5" fillId="0" borderId="0" xfId="3" applyFont="1" applyBorder="1" applyAlignment="1" applyProtection="1">
      <alignment vertical="center"/>
      <protection locked="0"/>
    </xf>
    <xf numFmtId="2" fontId="13" fillId="0" borderId="0" xfId="3" applyNumberFormat="1" applyFont="1" applyBorder="1" applyAlignment="1" applyProtection="1">
      <alignment horizontal="right" vertical="center"/>
      <protection locked="0"/>
    </xf>
    <xf numFmtId="0" fontId="5" fillId="0" borderId="0" xfId="3" quotePrefix="1" applyFont="1" applyBorder="1" applyAlignment="1" applyProtection="1">
      <alignment vertical="center"/>
      <protection locked="0"/>
    </xf>
    <xf numFmtId="2" fontId="5" fillId="0" borderId="0" xfId="3" quotePrefix="1" applyNumberFormat="1" applyFont="1" applyBorder="1" applyAlignment="1" applyProtection="1">
      <alignment vertical="center"/>
      <protection locked="0"/>
    </xf>
    <xf numFmtId="166" fontId="5" fillId="0" borderId="0" xfId="3" applyNumberFormat="1" applyFont="1" applyBorder="1" applyAlignment="1" applyProtection="1">
      <alignment horizontal="center" vertical="center"/>
      <protection locked="0"/>
    </xf>
    <xf numFmtId="2" fontId="5" fillId="0" borderId="0" xfId="3" applyNumberFormat="1" applyFont="1" applyBorder="1" applyAlignment="1">
      <alignment horizontal="right"/>
    </xf>
    <xf numFmtId="2" fontId="5" fillId="0" borderId="0" xfId="3" applyNumberFormat="1" applyFont="1" applyBorder="1" applyAlignment="1" applyProtection="1">
      <alignment horizontal="right" vertical="center"/>
      <protection locked="0"/>
    </xf>
    <xf numFmtId="1" fontId="5" fillId="0" borderId="0" xfId="3" applyNumberFormat="1" applyFont="1" applyFill="1" applyBorder="1" applyAlignment="1" applyProtection="1">
      <alignment horizontal="right" vertical="center"/>
      <protection locked="0"/>
    </xf>
    <xf numFmtId="0" fontId="22" fillId="0" borderId="0" xfId="3" applyFont="1"/>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2" fontId="5" fillId="0" borderId="0" xfId="3" applyNumberFormat="1" applyFont="1" applyBorder="1" applyAlignment="1">
      <alignment horizontal="left" wrapText="1"/>
    </xf>
    <xf numFmtId="0" fontId="23" fillId="0" borderId="0" xfId="5" applyFont="1" applyAlignment="1" applyProtection="1">
      <alignment horizontal="left"/>
    </xf>
  </cellXfs>
  <cellStyles count="6">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ABE304CE-848D-42B4-91B6-A2E73059695C}"/>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21392</xdr:colOff>
      <xdr:row>16</xdr:row>
      <xdr:rowOff>107259</xdr:rowOff>
    </xdr:from>
    <xdr:to>
      <xdr:col>2</xdr:col>
      <xdr:colOff>21392</xdr:colOff>
      <xdr:row>26</xdr:row>
      <xdr:rowOff>72597</xdr:rowOff>
    </xdr:to>
    <xdr:cxnSp macro="">
      <xdr:nvCxnSpPr>
        <xdr:cNvPr id="3" name="Straight Connector 2">
          <a:extLst>
            <a:ext uri="{FF2B5EF4-FFF2-40B4-BE49-F238E27FC236}">
              <a16:creationId xmlns:a16="http://schemas.microsoft.com/office/drawing/2014/main" id="{EA3F49C3-C285-4D2E-BA7B-BEAC28B2F481}"/>
            </a:ext>
          </a:extLst>
        </xdr:cNvPr>
        <xdr:cNvCxnSpPr/>
      </xdr:nvCxnSpPr>
      <xdr:spPr>
        <a:xfrm>
          <a:off x="1223007" y="2722971"/>
          <a:ext cx="0" cy="15772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583982</xdr:colOff>
      <xdr:row>16</xdr:row>
      <xdr:rowOff>87056</xdr:rowOff>
    </xdr:from>
    <xdr:to>
      <xdr:col>3</xdr:col>
      <xdr:colOff>583982</xdr:colOff>
      <xdr:row>26</xdr:row>
      <xdr:rowOff>68043</xdr:rowOff>
    </xdr:to>
    <xdr:cxnSp macro="">
      <xdr:nvCxnSpPr>
        <xdr:cNvPr id="4" name="Straight Connector 3">
          <a:extLst>
            <a:ext uri="{FF2B5EF4-FFF2-40B4-BE49-F238E27FC236}">
              <a16:creationId xmlns:a16="http://schemas.microsoft.com/office/drawing/2014/main" id="{AF4A5C6D-B589-4B00-9696-A6D881760C39}"/>
            </a:ext>
          </a:extLst>
        </xdr:cNvPr>
        <xdr:cNvCxnSpPr/>
      </xdr:nvCxnSpPr>
      <xdr:spPr>
        <a:xfrm>
          <a:off x="2386405" y="2702768"/>
          <a:ext cx="0" cy="15929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9714</xdr:colOff>
      <xdr:row>16</xdr:row>
      <xdr:rowOff>93391</xdr:rowOff>
    </xdr:from>
    <xdr:to>
      <xdr:col>3</xdr:col>
      <xdr:colOff>586609</xdr:colOff>
      <xdr:row>16</xdr:row>
      <xdr:rowOff>93391</xdr:rowOff>
    </xdr:to>
    <xdr:cxnSp macro="">
      <xdr:nvCxnSpPr>
        <xdr:cNvPr id="5" name="Straight Connector 4">
          <a:extLst>
            <a:ext uri="{FF2B5EF4-FFF2-40B4-BE49-F238E27FC236}">
              <a16:creationId xmlns:a16="http://schemas.microsoft.com/office/drawing/2014/main" id="{ED9F4E00-78D9-4433-85F2-04777827C55A}"/>
            </a:ext>
          </a:extLst>
        </xdr:cNvPr>
        <xdr:cNvCxnSpPr/>
      </xdr:nvCxnSpPr>
      <xdr:spPr>
        <a:xfrm>
          <a:off x="1211329" y="2709103"/>
          <a:ext cx="1177703"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591318</xdr:colOff>
      <xdr:row>13</xdr:row>
      <xdr:rowOff>120911</xdr:rowOff>
    </xdr:from>
    <xdr:to>
      <xdr:col>3</xdr:col>
      <xdr:colOff>591346</xdr:colOff>
      <xdr:row>16</xdr:row>
      <xdr:rowOff>66058</xdr:rowOff>
    </xdr:to>
    <xdr:cxnSp macro="">
      <xdr:nvCxnSpPr>
        <xdr:cNvPr id="6" name="Straight Connector 5">
          <a:extLst>
            <a:ext uri="{FF2B5EF4-FFF2-40B4-BE49-F238E27FC236}">
              <a16:creationId xmlns:a16="http://schemas.microsoft.com/office/drawing/2014/main" id="{148450C0-5453-4954-9571-FE3D52F83941}"/>
            </a:ext>
          </a:extLst>
        </xdr:cNvPr>
        <xdr:cNvCxnSpPr/>
      </xdr:nvCxnSpPr>
      <xdr:spPr>
        <a:xfrm flipH="1" flipV="1">
          <a:off x="2393741" y="2253046"/>
          <a:ext cx="28" cy="4287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374962</xdr:colOff>
      <xdr:row>16</xdr:row>
      <xdr:rowOff>92661</xdr:rowOff>
    </xdr:from>
    <xdr:to>
      <xdr:col>1</xdr:col>
      <xdr:colOff>587323</xdr:colOff>
      <xdr:row>16</xdr:row>
      <xdr:rowOff>92661</xdr:rowOff>
    </xdr:to>
    <xdr:cxnSp macro="">
      <xdr:nvCxnSpPr>
        <xdr:cNvPr id="7" name="Straight Connector 6">
          <a:extLst>
            <a:ext uri="{FF2B5EF4-FFF2-40B4-BE49-F238E27FC236}">
              <a16:creationId xmlns:a16="http://schemas.microsoft.com/office/drawing/2014/main" id="{8F270997-DBC8-476F-AA0C-5AF7A525D4F0}"/>
            </a:ext>
          </a:extLst>
        </xdr:cNvPr>
        <xdr:cNvCxnSpPr/>
      </xdr:nvCxnSpPr>
      <xdr:spPr>
        <a:xfrm>
          <a:off x="975770" y="2708373"/>
          <a:ext cx="212361"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96873</xdr:colOff>
      <xdr:row>16</xdr:row>
      <xdr:rowOff>127111</xdr:rowOff>
    </xdr:from>
    <xdr:to>
      <xdr:col>2</xdr:col>
      <xdr:colOff>329767</xdr:colOff>
      <xdr:row>18</xdr:row>
      <xdr:rowOff>111046</xdr:rowOff>
    </xdr:to>
    <xdr:sp macro="" textlink="">
      <xdr:nvSpPr>
        <xdr:cNvPr id="8" name="TextBox 7">
          <a:extLst>
            <a:ext uri="{FF2B5EF4-FFF2-40B4-BE49-F238E27FC236}">
              <a16:creationId xmlns:a16="http://schemas.microsoft.com/office/drawing/2014/main" id="{3861E2F1-2048-457D-9A55-36DAA6A64393}"/>
            </a:ext>
          </a:extLst>
        </xdr:cNvPr>
        <xdr:cNvSpPr txBox="1"/>
      </xdr:nvSpPr>
      <xdr:spPr>
        <a:xfrm>
          <a:off x="1298488" y="2742823"/>
          <a:ext cx="232894" cy="306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265788</xdr:colOff>
      <xdr:row>18</xdr:row>
      <xdr:rowOff>73175</xdr:rowOff>
    </xdr:from>
    <xdr:to>
      <xdr:col>2</xdr:col>
      <xdr:colOff>516886</xdr:colOff>
      <xdr:row>20</xdr:row>
      <xdr:rowOff>41973</xdr:rowOff>
    </xdr:to>
    <xdr:sp macro="" textlink="">
      <xdr:nvSpPr>
        <xdr:cNvPr id="9" name="TextBox 8">
          <a:extLst>
            <a:ext uri="{FF2B5EF4-FFF2-40B4-BE49-F238E27FC236}">
              <a16:creationId xmlns:a16="http://schemas.microsoft.com/office/drawing/2014/main" id="{6F6802A4-9818-4BD9-A919-F7939D3865E8}"/>
            </a:ext>
          </a:extLst>
        </xdr:cNvPr>
        <xdr:cNvSpPr txBox="1"/>
      </xdr:nvSpPr>
      <xdr:spPr>
        <a:xfrm>
          <a:off x="1467403" y="3011271"/>
          <a:ext cx="251098" cy="29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392136</xdr:colOff>
      <xdr:row>18</xdr:row>
      <xdr:rowOff>389</xdr:rowOff>
    </xdr:from>
    <xdr:to>
      <xdr:col>3</xdr:col>
      <xdr:colOff>214602</xdr:colOff>
      <xdr:row>18</xdr:row>
      <xdr:rowOff>2214</xdr:rowOff>
    </xdr:to>
    <xdr:cxnSp macro="">
      <xdr:nvCxnSpPr>
        <xdr:cNvPr id="10" name="Straight Arrow Connector 9">
          <a:extLst>
            <a:ext uri="{FF2B5EF4-FFF2-40B4-BE49-F238E27FC236}">
              <a16:creationId xmlns:a16="http://schemas.microsoft.com/office/drawing/2014/main" id="{4382867F-4AF3-4712-AC1F-DB6B7B42D0F8}"/>
            </a:ext>
          </a:extLst>
        </xdr:cNvPr>
        <xdr:cNvCxnSpPr/>
      </xdr:nvCxnSpPr>
      <xdr:spPr>
        <a:xfrm>
          <a:off x="1593751" y="2938485"/>
          <a:ext cx="423274" cy="182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266073</xdr:colOff>
      <xdr:row>20</xdr:row>
      <xdr:rowOff>130276</xdr:rowOff>
    </xdr:from>
    <xdr:to>
      <xdr:col>1</xdr:col>
      <xdr:colOff>417292</xdr:colOff>
      <xdr:row>22</xdr:row>
      <xdr:rowOff>40655</xdr:rowOff>
    </xdr:to>
    <xdr:sp macro="" textlink="">
      <xdr:nvSpPr>
        <xdr:cNvPr id="11" name="TextBox 10">
          <a:extLst>
            <a:ext uri="{FF2B5EF4-FFF2-40B4-BE49-F238E27FC236}">
              <a16:creationId xmlns:a16="http://schemas.microsoft.com/office/drawing/2014/main" id="{05F407C1-AF4D-4F5E-B45E-3CAD208CC652}"/>
            </a:ext>
          </a:extLst>
        </xdr:cNvPr>
        <xdr:cNvSpPr txBox="1"/>
      </xdr:nvSpPr>
      <xdr:spPr>
        <a:xfrm>
          <a:off x="866881" y="3390757"/>
          <a:ext cx="151219" cy="232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472028</xdr:colOff>
      <xdr:row>16</xdr:row>
      <xdr:rowOff>93392</xdr:rowOff>
    </xdr:from>
    <xdr:to>
      <xdr:col>1</xdr:col>
      <xdr:colOff>472028</xdr:colOff>
      <xdr:row>26</xdr:row>
      <xdr:rowOff>90226</xdr:rowOff>
    </xdr:to>
    <xdr:cxnSp macro="">
      <xdr:nvCxnSpPr>
        <xdr:cNvPr id="12" name="Straight Arrow Connector 11">
          <a:extLst>
            <a:ext uri="{FF2B5EF4-FFF2-40B4-BE49-F238E27FC236}">
              <a16:creationId xmlns:a16="http://schemas.microsoft.com/office/drawing/2014/main" id="{0F920CD1-4678-41FE-929C-0849310531AC}"/>
            </a:ext>
          </a:extLst>
        </xdr:cNvPr>
        <xdr:cNvCxnSpPr/>
      </xdr:nvCxnSpPr>
      <xdr:spPr>
        <a:xfrm flipV="1">
          <a:off x="1072836" y="2709104"/>
          <a:ext cx="0" cy="1608757"/>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478345</xdr:colOff>
      <xdr:row>15</xdr:row>
      <xdr:rowOff>41104</xdr:rowOff>
    </xdr:from>
    <xdr:to>
      <xdr:col>2</xdr:col>
      <xdr:colOff>27445</xdr:colOff>
      <xdr:row>16</xdr:row>
      <xdr:rowOff>101748</xdr:rowOff>
    </xdr:to>
    <xdr:sp macro="" textlink="">
      <xdr:nvSpPr>
        <xdr:cNvPr id="13" name="TextBox 12">
          <a:extLst>
            <a:ext uri="{FF2B5EF4-FFF2-40B4-BE49-F238E27FC236}">
              <a16:creationId xmlns:a16="http://schemas.microsoft.com/office/drawing/2014/main" id="{F988AADD-88AB-4FB0-B5C6-9A3CD400867C}"/>
            </a:ext>
          </a:extLst>
        </xdr:cNvPr>
        <xdr:cNvSpPr txBox="1"/>
      </xdr:nvSpPr>
      <xdr:spPr>
        <a:xfrm flipH="1">
          <a:off x="1079153" y="2495623"/>
          <a:ext cx="149907" cy="221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189035</xdr:colOff>
      <xdr:row>15</xdr:row>
      <xdr:rowOff>53007</xdr:rowOff>
    </xdr:from>
    <xdr:to>
      <xdr:col>2</xdr:col>
      <xdr:colOff>373626</xdr:colOff>
      <xdr:row>16</xdr:row>
      <xdr:rowOff>121482</xdr:rowOff>
    </xdr:to>
    <xdr:sp macro="" textlink="">
      <xdr:nvSpPr>
        <xdr:cNvPr id="14" name="TextBox 13">
          <a:extLst>
            <a:ext uri="{FF2B5EF4-FFF2-40B4-BE49-F238E27FC236}">
              <a16:creationId xmlns:a16="http://schemas.microsoft.com/office/drawing/2014/main" id="{D1CBA31F-A6A5-4928-A564-1C490E67ED38}"/>
            </a:ext>
          </a:extLst>
        </xdr:cNvPr>
        <xdr:cNvSpPr txBox="1"/>
      </xdr:nvSpPr>
      <xdr:spPr>
        <a:xfrm>
          <a:off x="1390650" y="2507526"/>
          <a:ext cx="184591" cy="229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175228</xdr:colOff>
      <xdr:row>15</xdr:row>
      <xdr:rowOff>43170</xdr:rowOff>
    </xdr:from>
    <xdr:to>
      <xdr:col>3</xdr:col>
      <xdr:colOff>345246</xdr:colOff>
      <xdr:row>16</xdr:row>
      <xdr:rowOff>99612</xdr:rowOff>
    </xdr:to>
    <xdr:sp macro="" textlink="">
      <xdr:nvSpPr>
        <xdr:cNvPr id="15" name="TextBox 14">
          <a:extLst>
            <a:ext uri="{FF2B5EF4-FFF2-40B4-BE49-F238E27FC236}">
              <a16:creationId xmlns:a16="http://schemas.microsoft.com/office/drawing/2014/main" id="{C5AED9CD-7AAC-4026-8C95-FDAD7DDFC15C}"/>
            </a:ext>
          </a:extLst>
        </xdr:cNvPr>
        <xdr:cNvSpPr txBox="1"/>
      </xdr:nvSpPr>
      <xdr:spPr>
        <a:xfrm>
          <a:off x="1977651" y="2497689"/>
          <a:ext cx="170018" cy="217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507618</xdr:colOff>
      <xdr:row>19</xdr:row>
      <xdr:rowOff>124023</xdr:rowOff>
    </xdr:from>
    <xdr:to>
      <xdr:col>3</xdr:col>
      <xdr:colOff>66523</xdr:colOff>
      <xdr:row>21</xdr:row>
      <xdr:rowOff>40762</xdr:rowOff>
    </xdr:to>
    <xdr:sp macro="" textlink="">
      <xdr:nvSpPr>
        <xdr:cNvPr id="16" name="TextBox 15">
          <a:extLst>
            <a:ext uri="{FF2B5EF4-FFF2-40B4-BE49-F238E27FC236}">
              <a16:creationId xmlns:a16="http://schemas.microsoft.com/office/drawing/2014/main" id="{699C6B5E-7BB4-4229-A97D-BDE28AEB4958}"/>
            </a:ext>
          </a:extLst>
        </xdr:cNvPr>
        <xdr:cNvSpPr txBox="1"/>
      </xdr:nvSpPr>
      <xdr:spPr>
        <a:xfrm>
          <a:off x="1709233" y="3223311"/>
          <a:ext cx="159713" cy="23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2</xdr:col>
      <xdr:colOff>24709</xdr:colOff>
      <xdr:row>21</xdr:row>
      <xdr:rowOff>738</xdr:rowOff>
    </xdr:from>
    <xdr:to>
      <xdr:col>3</xdr:col>
      <xdr:colOff>577606</xdr:colOff>
      <xdr:row>21</xdr:row>
      <xdr:rowOff>4856</xdr:rowOff>
    </xdr:to>
    <xdr:cxnSp macro="">
      <xdr:nvCxnSpPr>
        <xdr:cNvPr id="17" name="Straight Arrow Connector 16">
          <a:extLst>
            <a:ext uri="{FF2B5EF4-FFF2-40B4-BE49-F238E27FC236}">
              <a16:creationId xmlns:a16="http://schemas.microsoft.com/office/drawing/2014/main" id="{FF0428D4-AAFB-4B6B-92AF-9EE27787D895}"/>
            </a:ext>
          </a:extLst>
        </xdr:cNvPr>
        <xdr:cNvCxnSpPr/>
      </xdr:nvCxnSpPr>
      <xdr:spPr>
        <a:xfrm>
          <a:off x="1226324" y="3422411"/>
          <a:ext cx="1153705" cy="411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198282</xdr:colOff>
      <xdr:row>23</xdr:row>
      <xdr:rowOff>63311</xdr:rowOff>
    </xdr:from>
    <xdr:to>
      <xdr:col>2</xdr:col>
      <xdr:colOff>526403</xdr:colOff>
      <xdr:row>25</xdr:row>
      <xdr:rowOff>87788</xdr:rowOff>
    </xdr:to>
    <xdr:sp macro="" textlink="">
      <xdr:nvSpPr>
        <xdr:cNvPr id="18" name="TextBox 17">
          <a:extLst>
            <a:ext uri="{FF2B5EF4-FFF2-40B4-BE49-F238E27FC236}">
              <a16:creationId xmlns:a16="http://schemas.microsoft.com/office/drawing/2014/main" id="{4A4C72A3-4742-48A4-8DA6-55F032382756}"/>
            </a:ext>
          </a:extLst>
        </xdr:cNvPr>
        <xdr:cNvSpPr txBox="1"/>
      </xdr:nvSpPr>
      <xdr:spPr>
        <a:xfrm>
          <a:off x="1399897" y="3807369"/>
          <a:ext cx="328121" cy="346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159428</xdr:colOff>
      <xdr:row>23</xdr:row>
      <xdr:rowOff>51474</xdr:rowOff>
    </xdr:from>
    <xdr:to>
      <xdr:col>3</xdr:col>
      <xdr:colOff>420642</xdr:colOff>
      <xdr:row>25</xdr:row>
      <xdr:rowOff>35460</xdr:rowOff>
    </xdr:to>
    <xdr:sp macro="" textlink="">
      <xdr:nvSpPr>
        <xdr:cNvPr id="19" name="TextBox 18">
          <a:extLst>
            <a:ext uri="{FF2B5EF4-FFF2-40B4-BE49-F238E27FC236}">
              <a16:creationId xmlns:a16="http://schemas.microsoft.com/office/drawing/2014/main" id="{DF4E3797-9703-4456-BAE3-B4103AEC2B3E}"/>
            </a:ext>
          </a:extLst>
        </xdr:cNvPr>
        <xdr:cNvSpPr txBox="1"/>
      </xdr:nvSpPr>
      <xdr:spPr>
        <a:xfrm>
          <a:off x="1961851" y="3795532"/>
          <a:ext cx="261214" cy="306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1000"/>
        </a:p>
      </xdr:txBody>
    </xdr:sp>
    <xdr:clientData/>
  </xdr:twoCellAnchor>
  <xdr:twoCellAnchor>
    <xdr:from>
      <xdr:col>2</xdr:col>
      <xdr:colOff>28776</xdr:colOff>
      <xdr:row>23</xdr:row>
      <xdr:rowOff>83982</xdr:rowOff>
    </xdr:from>
    <xdr:to>
      <xdr:col>2</xdr:col>
      <xdr:colOff>171981</xdr:colOff>
      <xdr:row>24</xdr:row>
      <xdr:rowOff>30378</xdr:rowOff>
    </xdr:to>
    <xdr:cxnSp macro="">
      <xdr:nvCxnSpPr>
        <xdr:cNvPr id="20" name="Straight Arrow Connector 19">
          <a:extLst>
            <a:ext uri="{FF2B5EF4-FFF2-40B4-BE49-F238E27FC236}">
              <a16:creationId xmlns:a16="http://schemas.microsoft.com/office/drawing/2014/main" id="{BA9A52AC-103C-456C-AD50-D8052BC6C2BC}"/>
            </a:ext>
          </a:extLst>
        </xdr:cNvPr>
        <xdr:cNvCxnSpPr/>
      </xdr:nvCxnSpPr>
      <xdr:spPr>
        <a:xfrm flipH="1" flipV="1">
          <a:off x="1230391" y="3828040"/>
          <a:ext cx="143205" cy="107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420642</xdr:colOff>
      <xdr:row>23</xdr:row>
      <xdr:rowOff>73269</xdr:rowOff>
    </xdr:from>
    <xdr:to>
      <xdr:col>3</xdr:col>
      <xdr:colOff>578827</xdr:colOff>
      <xdr:row>24</xdr:row>
      <xdr:rowOff>43467</xdr:rowOff>
    </xdr:to>
    <xdr:cxnSp macro="">
      <xdr:nvCxnSpPr>
        <xdr:cNvPr id="21" name="Straight Arrow Connector 20">
          <a:extLst>
            <a:ext uri="{FF2B5EF4-FFF2-40B4-BE49-F238E27FC236}">
              <a16:creationId xmlns:a16="http://schemas.microsoft.com/office/drawing/2014/main" id="{97CBD071-41FF-4107-B236-E0401A7360D2}"/>
            </a:ext>
          </a:extLst>
        </xdr:cNvPr>
        <xdr:cNvCxnSpPr>
          <a:stCxn id="19" idx="3"/>
        </xdr:cNvCxnSpPr>
      </xdr:nvCxnSpPr>
      <xdr:spPr>
        <a:xfrm flipV="1">
          <a:off x="2223065" y="3817327"/>
          <a:ext cx="158185" cy="13139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472055</xdr:colOff>
      <xdr:row>28</xdr:row>
      <xdr:rowOff>141976</xdr:rowOff>
    </xdr:from>
    <xdr:to>
      <xdr:col>2</xdr:col>
      <xdr:colOff>197490</xdr:colOff>
      <xdr:row>30</xdr:row>
      <xdr:rowOff>84783</xdr:rowOff>
    </xdr:to>
    <xdr:sp macro="" textlink="">
      <xdr:nvSpPr>
        <xdr:cNvPr id="22" name="TextBox 21">
          <a:extLst>
            <a:ext uri="{FF2B5EF4-FFF2-40B4-BE49-F238E27FC236}">
              <a16:creationId xmlns:a16="http://schemas.microsoft.com/office/drawing/2014/main" id="{8580A815-F781-452D-A0EA-46A0CB058D08}"/>
            </a:ext>
          </a:extLst>
        </xdr:cNvPr>
        <xdr:cNvSpPr txBox="1"/>
      </xdr:nvSpPr>
      <xdr:spPr>
        <a:xfrm>
          <a:off x="1072863" y="4691995"/>
          <a:ext cx="326242" cy="265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471558</xdr:colOff>
      <xdr:row>28</xdr:row>
      <xdr:rowOff>125602</xdr:rowOff>
    </xdr:from>
    <xdr:to>
      <xdr:col>4</xdr:col>
      <xdr:colOff>192337</xdr:colOff>
      <xdr:row>30</xdr:row>
      <xdr:rowOff>52542</xdr:rowOff>
    </xdr:to>
    <xdr:sp macro="" textlink="">
      <xdr:nvSpPr>
        <xdr:cNvPr id="23" name="TextBox 22">
          <a:extLst>
            <a:ext uri="{FF2B5EF4-FFF2-40B4-BE49-F238E27FC236}">
              <a16:creationId xmlns:a16="http://schemas.microsoft.com/office/drawing/2014/main" id="{7572B8E0-6608-4523-8CB4-4720559D58CB}"/>
            </a:ext>
          </a:extLst>
        </xdr:cNvPr>
        <xdr:cNvSpPr txBox="1"/>
      </xdr:nvSpPr>
      <xdr:spPr>
        <a:xfrm>
          <a:off x="2273981" y="4675621"/>
          <a:ext cx="321587" cy="249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F</a:t>
          </a:r>
        </a:p>
      </xdr:txBody>
    </xdr:sp>
    <xdr:clientData/>
  </xdr:twoCellAnchor>
  <xdr:twoCellAnchor>
    <xdr:from>
      <xdr:col>3</xdr:col>
      <xdr:colOff>275226</xdr:colOff>
      <xdr:row>17</xdr:row>
      <xdr:rowOff>19711</xdr:rowOff>
    </xdr:from>
    <xdr:to>
      <xdr:col>3</xdr:col>
      <xdr:colOff>563309</xdr:colOff>
      <xdr:row>18</xdr:row>
      <xdr:rowOff>98379</xdr:rowOff>
    </xdr:to>
    <xdr:sp macro="" textlink="">
      <xdr:nvSpPr>
        <xdr:cNvPr id="24" name="TextBox 23">
          <a:extLst>
            <a:ext uri="{FF2B5EF4-FFF2-40B4-BE49-F238E27FC236}">
              <a16:creationId xmlns:a16="http://schemas.microsoft.com/office/drawing/2014/main" id="{F0D85422-A02B-4A11-B329-6BB6A27ACD8F}"/>
            </a:ext>
          </a:extLst>
        </xdr:cNvPr>
        <xdr:cNvSpPr txBox="1"/>
      </xdr:nvSpPr>
      <xdr:spPr>
        <a:xfrm>
          <a:off x="2077649" y="2796615"/>
          <a:ext cx="288083" cy="239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337035</xdr:colOff>
      <xdr:row>16</xdr:row>
      <xdr:rowOff>109903</xdr:rowOff>
    </xdr:from>
    <xdr:to>
      <xdr:col>3</xdr:col>
      <xdr:colOff>410308</xdr:colOff>
      <xdr:row>17</xdr:row>
      <xdr:rowOff>116586</xdr:rowOff>
    </xdr:to>
    <xdr:cxnSp macro="">
      <xdr:nvCxnSpPr>
        <xdr:cNvPr id="25" name="Straight Arrow Connector 24">
          <a:extLst>
            <a:ext uri="{FF2B5EF4-FFF2-40B4-BE49-F238E27FC236}">
              <a16:creationId xmlns:a16="http://schemas.microsoft.com/office/drawing/2014/main" id="{5E8A11CE-1B6E-4542-A03E-B166C6808E71}"/>
            </a:ext>
          </a:extLst>
        </xdr:cNvPr>
        <xdr:cNvCxnSpPr/>
      </xdr:nvCxnSpPr>
      <xdr:spPr>
        <a:xfrm flipV="1">
          <a:off x="2139458" y="2725615"/>
          <a:ext cx="73273" cy="1678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579506</xdr:colOff>
      <xdr:row>24</xdr:row>
      <xdr:rowOff>138124</xdr:rowOff>
    </xdr:from>
    <xdr:to>
      <xdr:col>2</xdr:col>
      <xdr:colOff>221298</xdr:colOff>
      <xdr:row>26</xdr:row>
      <xdr:rowOff>8679</xdr:rowOff>
    </xdr:to>
    <xdr:sp macro="" textlink="">
      <xdr:nvSpPr>
        <xdr:cNvPr id="26" name="TextBox 25">
          <a:extLst>
            <a:ext uri="{FF2B5EF4-FFF2-40B4-BE49-F238E27FC236}">
              <a16:creationId xmlns:a16="http://schemas.microsoft.com/office/drawing/2014/main" id="{BEFBA0FD-909F-419F-BCF8-B8C16BB13C93}"/>
            </a:ext>
          </a:extLst>
        </xdr:cNvPr>
        <xdr:cNvSpPr txBox="1"/>
      </xdr:nvSpPr>
      <xdr:spPr>
        <a:xfrm>
          <a:off x="1180314" y="4043374"/>
          <a:ext cx="242599" cy="192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572594</xdr:colOff>
      <xdr:row>15</xdr:row>
      <xdr:rowOff>86431</xdr:rowOff>
    </xdr:from>
    <xdr:to>
      <xdr:col>4</xdr:col>
      <xdr:colOff>290201</xdr:colOff>
      <xdr:row>17</xdr:row>
      <xdr:rowOff>40413</xdr:rowOff>
    </xdr:to>
    <xdr:sp macro="" textlink="">
      <xdr:nvSpPr>
        <xdr:cNvPr id="27" name="TextBox 26">
          <a:extLst>
            <a:ext uri="{FF2B5EF4-FFF2-40B4-BE49-F238E27FC236}">
              <a16:creationId xmlns:a16="http://schemas.microsoft.com/office/drawing/2014/main" id="{7476DE7C-D1AE-432C-87C7-E8F2D2BD0B76}"/>
            </a:ext>
          </a:extLst>
        </xdr:cNvPr>
        <xdr:cNvSpPr txBox="1"/>
      </xdr:nvSpPr>
      <xdr:spPr>
        <a:xfrm>
          <a:off x="2375017" y="2540950"/>
          <a:ext cx="318415" cy="276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6390</xdr:colOff>
      <xdr:row>14</xdr:row>
      <xdr:rowOff>47881</xdr:rowOff>
    </xdr:from>
    <xdr:to>
      <xdr:col>3</xdr:col>
      <xdr:colOff>591318</xdr:colOff>
      <xdr:row>14</xdr:row>
      <xdr:rowOff>49016</xdr:rowOff>
    </xdr:to>
    <xdr:cxnSp macro="">
      <xdr:nvCxnSpPr>
        <xdr:cNvPr id="28" name="Straight Arrow Connector 27">
          <a:extLst>
            <a:ext uri="{FF2B5EF4-FFF2-40B4-BE49-F238E27FC236}">
              <a16:creationId xmlns:a16="http://schemas.microsoft.com/office/drawing/2014/main" id="{1CA2BBAE-0D8B-484D-A8BA-C31BA9005000}"/>
            </a:ext>
          </a:extLst>
        </xdr:cNvPr>
        <xdr:cNvCxnSpPr/>
      </xdr:nvCxnSpPr>
      <xdr:spPr>
        <a:xfrm>
          <a:off x="1808813" y="2341208"/>
          <a:ext cx="584928" cy="113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398107</xdr:colOff>
      <xdr:row>14</xdr:row>
      <xdr:rowOff>153868</xdr:rowOff>
    </xdr:from>
    <xdr:to>
      <xdr:col>3</xdr:col>
      <xdr:colOff>209893</xdr:colOff>
      <xdr:row>16</xdr:row>
      <xdr:rowOff>96754</xdr:rowOff>
    </xdr:to>
    <xdr:grpSp>
      <xdr:nvGrpSpPr>
        <xdr:cNvPr id="72" name="Group 71">
          <a:extLst>
            <a:ext uri="{FF2B5EF4-FFF2-40B4-BE49-F238E27FC236}">
              <a16:creationId xmlns:a16="http://schemas.microsoft.com/office/drawing/2014/main" id="{B0BA31A5-3FEA-49DE-A565-6AA866E1CBB6}"/>
            </a:ext>
          </a:extLst>
        </xdr:cNvPr>
        <xdr:cNvGrpSpPr/>
      </xdr:nvGrpSpPr>
      <xdr:grpSpPr>
        <a:xfrm>
          <a:off x="1599722" y="2447195"/>
          <a:ext cx="412594" cy="265271"/>
          <a:chOff x="1599722" y="2418963"/>
          <a:chExt cx="412594" cy="185063"/>
        </a:xfrm>
      </xdr:grpSpPr>
      <xdr:cxnSp macro="">
        <xdr:nvCxnSpPr>
          <xdr:cNvPr id="29" name="Straight Connector 28">
            <a:extLst>
              <a:ext uri="{FF2B5EF4-FFF2-40B4-BE49-F238E27FC236}">
                <a16:creationId xmlns:a16="http://schemas.microsoft.com/office/drawing/2014/main" id="{03BADFAD-C860-41A3-956B-8C01A4992877}"/>
              </a:ext>
            </a:extLst>
          </xdr:cNvPr>
          <xdr:cNvCxnSpPr/>
        </xdr:nvCxnSpPr>
        <xdr:spPr>
          <a:xfrm>
            <a:off x="1599722" y="2424216"/>
            <a:ext cx="4125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id="{C56EA5B2-6278-40BF-AC7B-CDC2BCDC34FC}"/>
              </a:ext>
            </a:extLst>
          </xdr:cNvPr>
          <xdr:cNvCxnSpPr/>
        </xdr:nvCxnSpPr>
        <xdr:spPr>
          <a:xfrm>
            <a:off x="1599722" y="2424216"/>
            <a:ext cx="0" cy="1798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a:extLst>
              <a:ext uri="{FF2B5EF4-FFF2-40B4-BE49-F238E27FC236}">
                <a16:creationId xmlns:a16="http://schemas.microsoft.com/office/drawing/2014/main" id="{F360B6CB-11BD-4F5A-A424-0FA118B0D8D0}"/>
              </a:ext>
            </a:extLst>
          </xdr:cNvPr>
          <xdr:cNvCxnSpPr/>
        </xdr:nvCxnSpPr>
        <xdr:spPr>
          <a:xfrm>
            <a:off x="1809832" y="2429468"/>
            <a:ext cx="0" cy="16930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70273CC6-98DE-4D5F-A74A-715F1EE18816}"/>
              </a:ext>
            </a:extLst>
          </xdr:cNvPr>
          <xdr:cNvCxnSpPr/>
        </xdr:nvCxnSpPr>
        <xdr:spPr>
          <a:xfrm flipH="1">
            <a:off x="2007607" y="2418963"/>
            <a:ext cx="4709" cy="1850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32B27DAB-1785-4569-A98B-3E8D55EB99D5}"/>
              </a:ext>
            </a:extLst>
          </xdr:cNvPr>
          <xdr:cNvCxnSpPr/>
        </xdr:nvCxnSpPr>
        <xdr:spPr>
          <a:xfrm>
            <a:off x="1708028" y="2429185"/>
            <a:ext cx="0" cy="1695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17A370FE-6C73-4323-AAA5-A846FFFC7531}"/>
              </a:ext>
            </a:extLst>
          </xdr:cNvPr>
          <xdr:cNvCxnSpPr/>
        </xdr:nvCxnSpPr>
        <xdr:spPr>
          <a:xfrm>
            <a:off x="1913428" y="2427141"/>
            <a:ext cx="0" cy="1716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246946</xdr:colOff>
      <xdr:row>13</xdr:row>
      <xdr:rowOff>106257</xdr:rowOff>
    </xdr:from>
    <xdr:to>
      <xdr:col>2</xdr:col>
      <xdr:colOff>505938</xdr:colOff>
      <xdr:row>14</xdr:row>
      <xdr:rowOff>151136</xdr:rowOff>
    </xdr:to>
    <xdr:sp macro="" textlink="">
      <xdr:nvSpPr>
        <xdr:cNvPr id="36" name="TextBox 35">
          <a:extLst>
            <a:ext uri="{FF2B5EF4-FFF2-40B4-BE49-F238E27FC236}">
              <a16:creationId xmlns:a16="http://schemas.microsoft.com/office/drawing/2014/main" id="{AC6BDA13-4779-4D2B-A963-DF741689D9E1}"/>
            </a:ext>
          </a:extLst>
        </xdr:cNvPr>
        <xdr:cNvSpPr txBox="1"/>
      </xdr:nvSpPr>
      <xdr:spPr>
        <a:xfrm>
          <a:off x="1448561" y="2238392"/>
          <a:ext cx="258992" cy="20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3</xdr:col>
      <xdr:colOff>12117</xdr:colOff>
      <xdr:row>13</xdr:row>
      <xdr:rowOff>131418</xdr:rowOff>
    </xdr:from>
    <xdr:to>
      <xdr:col>3</xdr:col>
      <xdr:colOff>12117</xdr:colOff>
      <xdr:row>14</xdr:row>
      <xdr:rowOff>133351</xdr:rowOff>
    </xdr:to>
    <xdr:cxnSp macro="">
      <xdr:nvCxnSpPr>
        <xdr:cNvPr id="37" name="Straight Connector 36">
          <a:extLst>
            <a:ext uri="{FF2B5EF4-FFF2-40B4-BE49-F238E27FC236}">
              <a16:creationId xmlns:a16="http://schemas.microsoft.com/office/drawing/2014/main" id="{0104FA11-211A-4C8D-8029-713BB53AC13A}"/>
            </a:ext>
          </a:extLst>
        </xdr:cNvPr>
        <xdr:cNvCxnSpPr/>
      </xdr:nvCxnSpPr>
      <xdr:spPr>
        <a:xfrm flipV="1">
          <a:off x="1814540" y="2263553"/>
          <a:ext cx="0" cy="163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200474</xdr:colOff>
      <xdr:row>12</xdr:row>
      <xdr:rowOff>139063</xdr:rowOff>
    </xdr:from>
    <xdr:to>
      <xdr:col>3</xdr:col>
      <xdr:colOff>374705</xdr:colOff>
      <xdr:row>14</xdr:row>
      <xdr:rowOff>49015</xdr:rowOff>
    </xdr:to>
    <xdr:sp macro="" textlink="">
      <xdr:nvSpPr>
        <xdr:cNvPr id="38" name="TextBox 37">
          <a:extLst>
            <a:ext uri="{FF2B5EF4-FFF2-40B4-BE49-F238E27FC236}">
              <a16:creationId xmlns:a16="http://schemas.microsoft.com/office/drawing/2014/main" id="{B44CC58A-938C-43E7-8B85-AA432DD88336}"/>
            </a:ext>
          </a:extLst>
        </xdr:cNvPr>
        <xdr:cNvSpPr txBox="1"/>
      </xdr:nvSpPr>
      <xdr:spPr>
        <a:xfrm>
          <a:off x="2002897" y="2110005"/>
          <a:ext cx="174231" cy="232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393399</xdr:colOff>
      <xdr:row>16</xdr:row>
      <xdr:rowOff>118981</xdr:rowOff>
    </xdr:from>
    <xdr:to>
      <xdr:col>2</xdr:col>
      <xdr:colOff>393399</xdr:colOff>
      <xdr:row>18</xdr:row>
      <xdr:rowOff>39436</xdr:rowOff>
    </xdr:to>
    <xdr:cxnSp macro="">
      <xdr:nvCxnSpPr>
        <xdr:cNvPr id="39" name="Straight Connector 38">
          <a:extLst>
            <a:ext uri="{FF2B5EF4-FFF2-40B4-BE49-F238E27FC236}">
              <a16:creationId xmlns:a16="http://schemas.microsoft.com/office/drawing/2014/main" id="{1D377F4F-70D0-49B4-ACE5-FB94500DED22}"/>
            </a:ext>
          </a:extLst>
        </xdr:cNvPr>
        <xdr:cNvCxnSpPr/>
      </xdr:nvCxnSpPr>
      <xdr:spPr>
        <a:xfrm>
          <a:off x="1595014" y="2734693"/>
          <a:ext cx="0" cy="2428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216298</xdr:colOff>
      <xdr:row>16</xdr:row>
      <xdr:rowOff>120872</xdr:rowOff>
    </xdr:from>
    <xdr:to>
      <xdr:col>3</xdr:col>
      <xdr:colOff>216298</xdr:colOff>
      <xdr:row>20</xdr:row>
      <xdr:rowOff>35797</xdr:rowOff>
    </xdr:to>
    <xdr:cxnSp macro="">
      <xdr:nvCxnSpPr>
        <xdr:cNvPr id="40" name="Straight Connector 39">
          <a:extLst>
            <a:ext uri="{FF2B5EF4-FFF2-40B4-BE49-F238E27FC236}">
              <a16:creationId xmlns:a16="http://schemas.microsoft.com/office/drawing/2014/main" id="{7DF084F1-0A88-48A3-8232-05D1DDBF2C83}"/>
            </a:ext>
          </a:extLst>
        </xdr:cNvPr>
        <xdr:cNvCxnSpPr/>
      </xdr:nvCxnSpPr>
      <xdr:spPr>
        <a:xfrm>
          <a:off x="2018721" y="2736584"/>
          <a:ext cx="0" cy="5596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482869</xdr:colOff>
      <xdr:row>16</xdr:row>
      <xdr:rowOff>118526</xdr:rowOff>
    </xdr:from>
    <xdr:to>
      <xdr:col>3</xdr:col>
      <xdr:colOff>111005</xdr:colOff>
      <xdr:row>18</xdr:row>
      <xdr:rowOff>23225</xdr:rowOff>
    </xdr:to>
    <xdr:sp macro="" textlink="">
      <xdr:nvSpPr>
        <xdr:cNvPr id="41" name="TextBox 40">
          <a:extLst>
            <a:ext uri="{FF2B5EF4-FFF2-40B4-BE49-F238E27FC236}">
              <a16:creationId xmlns:a16="http://schemas.microsoft.com/office/drawing/2014/main" id="{C41FD144-0D09-4C94-A069-C68D0A48E20E}"/>
            </a:ext>
          </a:extLst>
        </xdr:cNvPr>
        <xdr:cNvSpPr txBox="1"/>
      </xdr:nvSpPr>
      <xdr:spPr>
        <a:xfrm>
          <a:off x="1684484" y="2734238"/>
          <a:ext cx="228944" cy="227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35519</xdr:colOff>
      <xdr:row>18</xdr:row>
      <xdr:rowOff>2213</xdr:rowOff>
    </xdr:from>
    <xdr:to>
      <xdr:col>2</xdr:col>
      <xdr:colOff>393399</xdr:colOff>
      <xdr:row>18</xdr:row>
      <xdr:rowOff>2214</xdr:rowOff>
    </xdr:to>
    <xdr:cxnSp macro="">
      <xdr:nvCxnSpPr>
        <xdr:cNvPr id="42" name="Straight Arrow Connector 41">
          <a:extLst>
            <a:ext uri="{FF2B5EF4-FFF2-40B4-BE49-F238E27FC236}">
              <a16:creationId xmlns:a16="http://schemas.microsoft.com/office/drawing/2014/main" id="{C308A78D-1DA3-4FF0-A304-31DF73C9A2BF}"/>
            </a:ext>
          </a:extLst>
        </xdr:cNvPr>
        <xdr:cNvCxnSpPr/>
      </xdr:nvCxnSpPr>
      <xdr:spPr>
        <a:xfrm>
          <a:off x="1237134" y="2940309"/>
          <a:ext cx="35788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12652</xdr:colOff>
      <xdr:row>19</xdr:row>
      <xdr:rowOff>113620</xdr:rowOff>
    </xdr:from>
    <xdr:to>
      <xdr:col>3</xdr:col>
      <xdr:colOff>214602</xdr:colOff>
      <xdr:row>19</xdr:row>
      <xdr:rowOff>114376</xdr:rowOff>
    </xdr:to>
    <xdr:cxnSp macro="">
      <xdr:nvCxnSpPr>
        <xdr:cNvPr id="43" name="Straight Arrow Connector 42">
          <a:extLst>
            <a:ext uri="{FF2B5EF4-FFF2-40B4-BE49-F238E27FC236}">
              <a16:creationId xmlns:a16="http://schemas.microsoft.com/office/drawing/2014/main" id="{6D4DD40C-AEFB-42B1-9B14-7B4DE5095C86}"/>
            </a:ext>
          </a:extLst>
        </xdr:cNvPr>
        <xdr:cNvCxnSpPr/>
      </xdr:nvCxnSpPr>
      <xdr:spPr>
        <a:xfrm flipV="1">
          <a:off x="1214267" y="3212908"/>
          <a:ext cx="802758" cy="75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369997</xdr:colOff>
      <xdr:row>24</xdr:row>
      <xdr:rowOff>136593</xdr:rowOff>
    </xdr:from>
    <xdr:to>
      <xdr:col>4</xdr:col>
      <xdr:colOff>21679</xdr:colOff>
      <xdr:row>26</xdr:row>
      <xdr:rowOff>104325</xdr:rowOff>
    </xdr:to>
    <xdr:sp macro="" textlink="">
      <xdr:nvSpPr>
        <xdr:cNvPr id="44" name="TextBox 43">
          <a:extLst>
            <a:ext uri="{FF2B5EF4-FFF2-40B4-BE49-F238E27FC236}">
              <a16:creationId xmlns:a16="http://schemas.microsoft.com/office/drawing/2014/main" id="{D8390A9D-8129-4F28-B8E9-3A8092906354}"/>
            </a:ext>
          </a:extLst>
        </xdr:cNvPr>
        <xdr:cNvSpPr txBox="1"/>
      </xdr:nvSpPr>
      <xdr:spPr>
        <a:xfrm>
          <a:off x="2172420" y="4041843"/>
          <a:ext cx="252490" cy="290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1</xdr:col>
      <xdr:colOff>126969</xdr:colOff>
      <xdr:row>26</xdr:row>
      <xdr:rowOff>75278</xdr:rowOff>
    </xdr:from>
    <xdr:to>
      <xdr:col>1</xdr:col>
      <xdr:colOff>339039</xdr:colOff>
      <xdr:row>26</xdr:row>
      <xdr:rowOff>75278</xdr:rowOff>
    </xdr:to>
    <xdr:cxnSp macro="">
      <xdr:nvCxnSpPr>
        <xdr:cNvPr id="45" name="Straight Arrow Connector 44">
          <a:extLst>
            <a:ext uri="{FF2B5EF4-FFF2-40B4-BE49-F238E27FC236}">
              <a16:creationId xmlns:a16="http://schemas.microsoft.com/office/drawing/2014/main" id="{16661EC2-E13C-42A5-B848-7AA432818998}"/>
            </a:ext>
          </a:extLst>
        </xdr:cNvPr>
        <xdr:cNvCxnSpPr/>
      </xdr:nvCxnSpPr>
      <xdr:spPr>
        <a:xfrm>
          <a:off x="727777" y="4302913"/>
          <a:ext cx="212070"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102559</xdr:colOff>
      <xdr:row>26</xdr:row>
      <xdr:rowOff>67858</xdr:rowOff>
    </xdr:from>
    <xdr:to>
      <xdr:col>4</xdr:col>
      <xdr:colOff>284455</xdr:colOff>
      <xdr:row>26</xdr:row>
      <xdr:rowOff>71616</xdr:rowOff>
    </xdr:to>
    <xdr:cxnSp macro="">
      <xdr:nvCxnSpPr>
        <xdr:cNvPr id="46" name="Straight Arrow Connector 45">
          <a:extLst>
            <a:ext uri="{FF2B5EF4-FFF2-40B4-BE49-F238E27FC236}">
              <a16:creationId xmlns:a16="http://schemas.microsoft.com/office/drawing/2014/main" id="{04198187-6B72-4331-99AC-028B02BECD1B}"/>
            </a:ext>
          </a:extLst>
        </xdr:cNvPr>
        <xdr:cNvCxnSpPr/>
      </xdr:nvCxnSpPr>
      <xdr:spPr>
        <a:xfrm flipH="1">
          <a:off x="2505790" y="4295493"/>
          <a:ext cx="181896" cy="3758"/>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594159</xdr:colOff>
      <xdr:row>26</xdr:row>
      <xdr:rowOff>157443</xdr:rowOff>
    </xdr:from>
    <xdr:to>
      <xdr:col>3</xdr:col>
      <xdr:colOff>596424</xdr:colOff>
      <xdr:row>28</xdr:row>
      <xdr:rowOff>160769</xdr:rowOff>
    </xdr:to>
    <xdr:cxnSp macro="">
      <xdr:nvCxnSpPr>
        <xdr:cNvPr id="47" name="Straight Arrow Connector 46">
          <a:extLst>
            <a:ext uri="{FF2B5EF4-FFF2-40B4-BE49-F238E27FC236}">
              <a16:creationId xmlns:a16="http://schemas.microsoft.com/office/drawing/2014/main" id="{BEF0AC14-1236-4631-B185-E686E0D2CD71}"/>
            </a:ext>
          </a:extLst>
        </xdr:cNvPr>
        <xdr:cNvCxnSpPr/>
      </xdr:nvCxnSpPr>
      <xdr:spPr>
        <a:xfrm flipH="1" flipV="1">
          <a:off x="2396582" y="4385078"/>
          <a:ext cx="2265" cy="3257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558316</xdr:colOff>
      <xdr:row>26</xdr:row>
      <xdr:rowOff>78280</xdr:rowOff>
    </xdr:from>
    <xdr:to>
      <xdr:col>2</xdr:col>
      <xdr:colOff>102762</xdr:colOff>
      <xdr:row>26</xdr:row>
      <xdr:rowOff>78280</xdr:rowOff>
    </xdr:to>
    <xdr:cxnSp macro="">
      <xdr:nvCxnSpPr>
        <xdr:cNvPr id="48" name="Straight Connector 47">
          <a:extLst>
            <a:ext uri="{FF2B5EF4-FFF2-40B4-BE49-F238E27FC236}">
              <a16:creationId xmlns:a16="http://schemas.microsoft.com/office/drawing/2014/main" id="{8322AB1B-0B6D-442C-87A2-B17C91787AFF}"/>
            </a:ext>
          </a:extLst>
        </xdr:cNvPr>
        <xdr:cNvCxnSpPr/>
      </xdr:nvCxnSpPr>
      <xdr:spPr>
        <a:xfrm>
          <a:off x="1159124" y="4305915"/>
          <a:ext cx="145253"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527533</xdr:colOff>
      <xdr:row>26</xdr:row>
      <xdr:rowOff>78491</xdr:rowOff>
    </xdr:from>
    <xdr:to>
      <xdr:col>4</xdr:col>
      <xdr:colOff>71979</xdr:colOff>
      <xdr:row>26</xdr:row>
      <xdr:rowOff>78491</xdr:rowOff>
    </xdr:to>
    <xdr:cxnSp macro="">
      <xdr:nvCxnSpPr>
        <xdr:cNvPr id="49" name="Straight Connector 48">
          <a:extLst>
            <a:ext uri="{FF2B5EF4-FFF2-40B4-BE49-F238E27FC236}">
              <a16:creationId xmlns:a16="http://schemas.microsoft.com/office/drawing/2014/main" id="{CB0D6A11-A884-437F-A9DF-02238A3FA2AD}"/>
            </a:ext>
          </a:extLst>
        </xdr:cNvPr>
        <xdr:cNvCxnSpPr/>
      </xdr:nvCxnSpPr>
      <xdr:spPr>
        <a:xfrm>
          <a:off x="2329956" y="4306126"/>
          <a:ext cx="145254"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548800</xdr:colOff>
      <xdr:row>26</xdr:row>
      <xdr:rowOff>91545</xdr:rowOff>
    </xdr:from>
    <xdr:to>
      <xdr:col>1</xdr:col>
      <xdr:colOff>572587</xdr:colOff>
      <xdr:row>26</xdr:row>
      <xdr:rowOff>125503</xdr:rowOff>
    </xdr:to>
    <xdr:cxnSp macro="">
      <xdr:nvCxnSpPr>
        <xdr:cNvPr id="50" name="Straight Connector 49">
          <a:extLst>
            <a:ext uri="{FF2B5EF4-FFF2-40B4-BE49-F238E27FC236}">
              <a16:creationId xmlns:a16="http://schemas.microsoft.com/office/drawing/2014/main" id="{3D44C157-BBE5-4288-B9BC-71FED2423C1B}"/>
            </a:ext>
          </a:extLst>
        </xdr:cNvPr>
        <xdr:cNvCxnSpPr/>
      </xdr:nvCxnSpPr>
      <xdr:spPr>
        <a:xfrm flipH="1">
          <a:off x="1149608" y="4319180"/>
          <a:ext cx="2378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589430</xdr:colOff>
      <xdr:row>26</xdr:row>
      <xdr:rowOff>94412</xdr:rowOff>
    </xdr:from>
    <xdr:to>
      <xdr:col>2</xdr:col>
      <xdr:colOff>10615</xdr:colOff>
      <xdr:row>26</xdr:row>
      <xdr:rowOff>128370</xdr:rowOff>
    </xdr:to>
    <xdr:cxnSp macro="">
      <xdr:nvCxnSpPr>
        <xdr:cNvPr id="51" name="Straight Connector 50">
          <a:extLst>
            <a:ext uri="{FF2B5EF4-FFF2-40B4-BE49-F238E27FC236}">
              <a16:creationId xmlns:a16="http://schemas.microsoft.com/office/drawing/2014/main" id="{41CFCA9E-2DF1-4F34-9A0D-B48D21FC3847}"/>
            </a:ext>
          </a:extLst>
        </xdr:cNvPr>
        <xdr:cNvCxnSpPr/>
      </xdr:nvCxnSpPr>
      <xdr:spPr>
        <a:xfrm flipH="1">
          <a:off x="1190238" y="4322047"/>
          <a:ext cx="21992"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34918</xdr:colOff>
      <xdr:row>26</xdr:row>
      <xdr:rowOff>91970</xdr:rowOff>
    </xdr:from>
    <xdr:to>
      <xdr:col>2</xdr:col>
      <xdr:colOff>60325</xdr:colOff>
      <xdr:row>26</xdr:row>
      <xdr:rowOff>125928</xdr:rowOff>
    </xdr:to>
    <xdr:cxnSp macro="">
      <xdr:nvCxnSpPr>
        <xdr:cNvPr id="52" name="Straight Connector 51">
          <a:extLst>
            <a:ext uri="{FF2B5EF4-FFF2-40B4-BE49-F238E27FC236}">
              <a16:creationId xmlns:a16="http://schemas.microsoft.com/office/drawing/2014/main" id="{1BC43655-3840-45BF-BE33-DC30DFE191D1}"/>
            </a:ext>
          </a:extLst>
        </xdr:cNvPr>
        <xdr:cNvCxnSpPr/>
      </xdr:nvCxnSpPr>
      <xdr:spPr>
        <a:xfrm flipH="1">
          <a:off x="1236533" y="4319605"/>
          <a:ext cx="2540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72409</xdr:colOff>
      <xdr:row>26</xdr:row>
      <xdr:rowOff>89528</xdr:rowOff>
    </xdr:from>
    <xdr:to>
      <xdr:col>2</xdr:col>
      <xdr:colOff>96196</xdr:colOff>
      <xdr:row>26</xdr:row>
      <xdr:rowOff>123486</xdr:rowOff>
    </xdr:to>
    <xdr:cxnSp macro="">
      <xdr:nvCxnSpPr>
        <xdr:cNvPr id="53" name="Straight Connector 52">
          <a:extLst>
            <a:ext uri="{FF2B5EF4-FFF2-40B4-BE49-F238E27FC236}">
              <a16:creationId xmlns:a16="http://schemas.microsoft.com/office/drawing/2014/main" id="{C7ECF120-B8A5-47F3-83A3-A8891582C76F}"/>
            </a:ext>
          </a:extLst>
        </xdr:cNvPr>
        <xdr:cNvCxnSpPr/>
      </xdr:nvCxnSpPr>
      <xdr:spPr>
        <a:xfrm flipH="1">
          <a:off x="1274024" y="4317163"/>
          <a:ext cx="2378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520397</xdr:colOff>
      <xdr:row>26</xdr:row>
      <xdr:rowOff>91757</xdr:rowOff>
    </xdr:from>
    <xdr:to>
      <xdr:col>3</xdr:col>
      <xdr:colOff>544184</xdr:colOff>
      <xdr:row>26</xdr:row>
      <xdr:rowOff>125715</xdr:rowOff>
    </xdr:to>
    <xdr:cxnSp macro="">
      <xdr:nvCxnSpPr>
        <xdr:cNvPr id="54" name="Straight Connector 53">
          <a:extLst>
            <a:ext uri="{FF2B5EF4-FFF2-40B4-BE49-F238E27FC236}">
              <a16:creationId xmlns:a16="http://schemas.microsoft.com/office/drawing/2014/main" id="{712203D6-61B3-4EC1-9032-205986B98669}"/>
            </a:ext>
          </a:extLst>
        </xdr:cNvPr>
        <xdr:cNvCxnSpPr/>
      </xdr:nvCxnSpPr>
      <xdr:spPr>
        <a:xfrm flipH="1">
          <a:off x="2322820" y="4319392"/>
          <a:ext cx="2378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561027</xdr:colOff>
      <xdr:row>26</xdr:row>
      <xdr:rowOff>94624</xdr:rowOff>
    </xdr:from>
    <xdr:to>
      <xdr:col>3</xdr:col>
      <xdr:colOff>584814</xdr:colOff>
      <xdr:row>26</xdr:row>
      <xdr:rowOff>128582</xdr:rowOff>
    </xdr:to>
    <xdr:cxnSp macro="">
      <xdr:nvCxnSpPr>
        <xdr:cNvPr id="55" name="Straight Connector 54">
          <a:extLst>
            <a:ext uri="{FF2B5EF4-FFF2-40B4-BE49-F238E27FC236}">
              <a16:creationId xmlns:a16="http://schemas.microsoft.com/office/drawing/2014/main" id="{92A4204C-4891-4DB7-904E-FB14DEB89A61}"/>
            </a:ext>
          </a:extLst>
        </xdr:cNvPr>
        <xdr:cNvCxnSpPr/>
      </xdr:nvCxnSpPr>
      <xdr:spPr>
        <a:xfrm flipH="1">
          <a:off x="2363450" y="4322259"/>
          <a:ext cx="2378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3812</xdr:colOff>
      <xdr:row>26</xdr:row>
      <xdr:rowOff>92182</xdr:rowOff>
    </xdr:from>
    <xdr:to>
      <xdr:col>4</xdr:col>
      <xdr:colOff>31922</xdr:colOff>
      <xdr:row>26</xdr:row>
      <xdr:rowOff>126140</xdr:rowOff>
    </xdr:to>
    <xdr:cxnSp macro="">
      <xdr:nvCxnSpPr>
        <xdr:cNvPr id="56" name="Straight Connector 55">
          <a:extLst>
            <a:ext uri="{FF2B5EF4-FFF2-40B4-BE49-F238E27FC236}">
              <a16:creationId xmlns:a16="http://schemas.microsoft.com/office/drawing/2014/main" id="{13A92440-2290-4BA8-9E1A-6B828C536D66}"/>
            </a:ext>
          </a:extLst>
        </xdr:cNvPr>
        <xdr:cNvCxnSpPr/>
      </xdr:nvCxnSpPr>
      <xdr:spPr>
        <a:xfrm flipH="1">
          <a:off x="2407043" y="4319817"/>
          <a:ext cx="28110"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44006</xdr:colOff>
      <xdr:row>26</xdr:row>
      <xdr:rowOff>89740</xdr:rowOff>
    </xdr:from>
    <xdr:to>
      <xdr:col>4</xdr:col>
      <xdr:colOff>67793</xdr:colOff>
      <xdr:row>26</xdr:row>
      <xdr:rowOff>123698</xdr:rowOff>
    </xdr:to>
    <xdr:cxnSp macro="">
      <xdr:nvCxnSpPr>
        <xdr:cNvPr id="57" name="Straight Connector 56">
          <a:extLst>
            <a:ext uri="{FF2B5EF4-FFF2-40B4-BE49-F238E27FC236}">
              <a16:creationId xmlns:a16="http://schemas.microsoft.com/office/drawing/2014/main" id="{E2007CEB-F558-42B4-A250-D3A6D182DD0D}"/>
            </a:ext>
          </a:extLst>
        </xdr:cNvPr>
        <xdr:cNvCxnSpPr/>
      </xdr:nvCxnSpPr>
      <xdr:spPr>
        <a:xfrm flipH="1">
          <a:off x="2447237" y="4317375"/>
          <a:ext cx="23787" cy="33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459579</xdr:colOff>
      <xdr:row>27</xdr:row>
      <xdr:rowOff>88239</xdr:rowOff>
    </xdr:from>
    <xdr:to>
      <xdr:col>4</xdr:col>
      <xdr:colOff>132447</xdr:colOff>
      <xdr:row>27</xdr:row>
      <xdr:rowOff>131812</xdr:rowOff>
    </xdr:to>
    <xdr:sp macro="" textlink="">
      <xdr:nvSpPr>
        <xdr:cNvPr id="58" name="Freeform: Shape 57">
          <a:extLst>
            <a:ext uri="{FF2B5EF4-FFF2-40B4-BE49-F238E27FC236}">
              <a16:creationId xmlns:a16="http://schemas.microsoft.com/office/drawing/2014/main" id="{37F2A8C9-B425-4307-9CAC-471723A2E065}"/>
            </a:ext>
          </a:extLst>
        </xdr:cNvPr>
        <xdr:cNvSpPr/>
      </xdr:nvSpPr>
      <xdr:spPr>
        <a:xfrm>
          <a:off x="2262002" y="4477066"/>
          <a:ext cx="273676" cy="4357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clientData/>
  </xdr:twoCellAnchor>
  <xdr:twoCellAnchor>
    <xdr:from>
      <xdr:col>4</xdr:col>
      <xdr:colOff>132447</xdr:colOff>
      <xdr:row>27</xdr:row>
      <xdr:rowOff>62455</xdr:rowOff>
    </xdr:from>
    <xdr:to>
      <xdr:col>4</xdr:col>
      <xdr:colOff>156736</xdr:colOff>
      <xdr:row>27</xdr:row>
      <xdr:rowOff>83453</xdr:rowOff>
    </xdr:to>
    <xdr:cxnSp macro="">
      <xdr:nvCxnSpPr>
        <xdr:cNvPr id="59" name="Straight Arrow Connector 58">
          <a:extLst>
            <a:ext uri="{FF2B5EF4-FFF2-40B4-BE49-F238E27FC236}">
              <a16:creationId xmlns:a16="http://schemas.microsoft.com/office/drawing/2014/main" id="{75ADA921-FA5B-4832-A61B-B7C9C050095D}"/>
            </a:ext>
          </a:extLst>
        </xdr:cNvPr>
        <xdr:cNvCxnSpPr/>
      </xdr:nvCxnSpPr>
      <xdr:spPr>
        <a:xfrm flipV="1">
          <a:off x="2535678" y="4451282"/>
          <a:ext cx="24289" cy="209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496439</xdr:colOff>
      <xdr:row>27</xdr:row>
      <xdr:rowOff>76861</xdr:rowOff>
    </xdr:from>
    <xdr:to>
      <xdr:col>2</xdr:col>
      <xdr:colOff>143076</xdr:colOff>
      <xdr:row>27</xdr:row>
      <xdr:rowOff>120434</xdr:rowOff>
    </xdr:to>
    <xdr:sp macro="" textlink="">
      <xdr:nvSpPr>
        <xdr:cNvPr id="60" name="Freeform: Shape 59">
          <a:extLst>
            <a:ext uri="{FF2B5EF4-FFF2-40B4-BE49-F238E27FC236}">
              <a16:creationId xmlns:a16="http://schemas.microsoft.com/office/drawing/2014/main" id="{7A56520B-9B3E-4859-8EAD-6B9AC4BC3506}"/>
            </a:ext>
          </a:extLst>
        </xdr:cNvPr>
        <xdr:cNvSpPr/>
      </xdr:nvSpPr>
      <xdr:spPr>
        <a:xfrm>
          <a:off x="1097247" y="4465688"/>
          <a:ext cx="247444" cy="4357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clientData/>
  </xdr:twoCellAnchor>
  <xdr:twoCellAnchor>
    <xdr:from>
      <xdr:col>1</xdr:col>
      <xdr:colOff>470207</xdr:colOff>
      <xdr:row>27</xdr:row>
      <xdr:rowOff>42136</xdr:rowOff>
    </xdr:from>
    <xdr:to>
      <xdr:col>1</xdr:col>
      <xdr:colOff>505360</xdr:colOff>
      <xdr:row>27</xdr:row>
      <xdr:rowOff>74175</xdr:rowOff>
    </xdr:to>
    <xdr:cxnSp macro="">
      <xdr:nvCxnSpPr>
        <xdr:cNvPr id="61" name="Straight Arrow Connector 60">
          <a:extLst>
            <a:ext uri="{FF2B5EF4-FFF2-40B4-BE49-F238E27FC236}">
              <a16:creationId xmlns:a16="http://schemas.microsoft.com/office/drawing/2014/main" id="{40E888FF-89C4-4DDB-B267-0046F9ED7C1F}"/>
            </a:ext>
          </a:extLst>
        </xdr:cNvPr>
        <xdr:cNvCxnSpPr/>
      </xdr:nvCxnSpPr>
      <xdr:spPr>
        <a:xfrm flipH="1" flipV="1">
          <a:off x="1071015" y="4430963"/>
          <a:ext cx="35153" cy="320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79777</xdr:colOff>
      <xdr:row>27</xdr:row>
      <xdr:rowOff>8631</xdr:rowOff>
    </xdr:from>
    <xdr:to>
      <xdr:col>4</xdr:col>
      <xdr:colOff>578926</xdr:colOff>
      <xdr:row>29</xdr:row>
      <xdr:rowOff>136375</xdr:rowOff>
    </xdr:to>
    <xdr:sp macro="" textlink="">
      <xdr:nvSpPr>
        <xdr:cNvPr id="62" name="TextBox 61">
          <a:extLst>
            <a:ext uri="{FF2B5EF4-FFF2-40B4-BE49-F238E27FC236}">
              <a16:creationId xmlns:a16="http://schemas.microsoft.com/office/drawing/2014/main" id="{F028A794-D1A2-40C0-87D6-7C9F1DDC6A05}"/>
            </a:ext>
          </a:extLst>
        </xdr:cNvPr>
        <xdr:cNvSpPr txBox="1"/>
      </xdr:nvSpPr>
      <xdr:spPr>
        <a:xfrm>
          <a:off x="2483008" y="4397458"/>
          <a:ext cx="499149" cy="450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F</a:t>
          </a:r>
        </a:p>
      </xdr:txBody>
    </xdr:sp>
    <xdr:clientData/>
  </xdr:twoCellAnchor>
  <xdr:twoCellAnchor>
    <xdr:from>
      <xdr:col>1</xdr:col>
      <xdr:colOff>225817</xdr:colOff>
      <xdr:row>27</xdr:row>
      <xdr:rowOff>8292</xdr:rowOff>
    </xdr:from>
    <xdr:to>
      <xdr:col>2</xdr:col>
      <xdr:colOff>27214</xdr:colOff>
      <xdr:row>28</xdr:row>
      <xdr:rowOff>124171</xdr:rowOff>
    </xdr:to>
    <xdr:sp macro="" textlink="">
      <xdr:nvSpPr>
        <xdr:cNvPr id="63" name="TextBox 62">
          <a:extLst>
            <a:ext uri="{FF2B5EF4-FFF2-40B4-BE49-F238E27FC236}">
              <a16:creationId xmlns:a16="http://schemas.microsoft.com/office/drawing/2014/main" id="{29B19A66-9495-4BC6-9136-13874AF98D9E}"/>
            </a:ext>
          </a:extLst>
        </xdr:cNvPr>
        <xdr:cNvSpPr txBox="1"/>
      </xdr:nvSpPr>
      <xdr:spPr>
        <a:xfrm>
          <a:off x="826625" y="4397119"/>
          <a:ext cx="402204" cy="27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0</xdr:col>
      <xdr:colOff>491414</xdr:colOff>
      <xdr:row>25</xdr:row>
      <xdr:rowOff>71082</xdr:rowOff>
    </xdr:from>
    <xdr:to>
      <xdr:col>1</xdr:col>
      <xdr:colOff>225092</xdr:colOff>
      <xdr:row>26</xdr:row>
      <xdr:rowOff>114989</xdr:rowOff>
    </xdr:to>
    <xdr:sp macro="" textlink="">
      <xdr:nvSpPr>
        <xdr:cNvPr id="64" name="TextBox 63">
          <a:extLst>
            <a:ext uri="{FF2B5EF4-FFF2-40B4-BE49-F238E27FC236}">
              <a16:creationId xmlns:a16="http://schemas.microsoft.com/office/drawing/2014/main" id="{53316225-889D-42AC-9BEE-E4B7B1693EB4}"/>
            </a:ext>
          </a:extLst>
        </xdr:cNvPr>
        <xdr:cNvSpPr txBox="1"/>
      </xdr:nvSpPr>
      <xdr:spPr>
        <a:xfrm>
          <a:off x="491414" y="4137524"/>
          <a:ext cx="334486" cy="20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4</xdr:col>
      <xdr:colOff>298853</xdr:colOff>
      <xdr:row>25</xdr:row>
      <xdr:rowOff>80455</xdr:rowOff>
    </xdr:from>
    <xdr:to>
      <xdr:col>5</xdr:col>
      <xdr:colOff>96197</xdr:colOff>
      <xdr:row>26</xdr:row>
      <xdr:rowOff>156831</xdr:rowOff>
    </xdr:to>
    <xdr:sp macro="" textlink="">
      <xdr:nvSpPr>
        <xdr:cNvPr id="66" name="TextBox 65">
          <a:extLst>
            <a:ext uri="{FF2B5EF4-FFF2-40B4-BE49-F238E27FC236}">
              <a16:creationId xmlns:a16="http://schemas.microsoft.com/office/drawing/2014/main" id="{E99835E4-9E0A-462B-9DBC-D55B0C0609F1}"/>
            </a:ext>
          </a:extLst>
        </xdr:cNvPr>
        <xdr:cNvSpPr txBox="1"/>
      </xdr:nvSpPr>
      <xdr:spPr>
        <a:xfrm>
          <a:off x="2702084" y="4146897"/>
          <a:ext cx="398151" cy="237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H</a:t>
          </a:r>
          <a:endParaRPr lang="en-CA" sz="1000">
            <a:effectLst/>
          </a:endParaRPr>
        </a:p>
        <a:p>
          <a:endParaRPr lang="en-CA" sz="1000"/>
        </a:p>
      </xdr:txBody>
    </xdr:sp>
    <xdr:clientData/>
  </xdr:twoCellAnchor>
  <xdr:twoCellAnchor>
    <xdr:from>
      <xdr:col>1</xdr:col>
      <xdr:colOff>390786</xdr:colOff>
      <xdr:row>26</xdr:row>
      <xdr:rowOff>84663</xdr:rowOff>
    </xdr:from>
    <xdr:to>
      <xdr:col>1</xdr:col>
      <xdr:colOff>532779</xdr:colOff>
      <xdr:row>26</xdr:row>
      <xdr:rowOff>84663</xdr:rowOff>
    </xdr:to>
    <xdr:cxnSp macro="">
      <xdr:nvCxnSpPr>
        <xdr:cNvPr id="67" name="Straight Connector 66">
          <a:extLst>
            <a:ext uri="{FF2B5EF4-FFF2-40B4-BE49-F238E27FC236}">
              <a16:creationId xmlns:a16="http://schemas.microsoft.com/office/drawing/2014/main" id="{5D8FA996-ED8B-4A5A-AA49-10E5B467DF56}"/>
            </a:ext>
          </a:extLst>
        </xdr:cNvPr>
        <xdr:cNvCxnSpPr/>
      </xdr:nvCxnSpPr>
      <xdr:spPr>
        <a:xfrm flipH="1">
          <a:off x="991594" y="4312298"/>
          <a:ext cx="1419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11975</xdr:colOff>
      <xdr:row>26</xdr:row>
      <xdr:rowOff>152814</xdr:rowOff>
    </xdr:from>
    <xdr:to>
      <xdr:col>2</xdr:col>
      <xdr:colOff>14240</xdr:colOff>
      <xdr:row>28</xdr:row>
      <xdr:rowOff>156140</xdr:rowOff>
    </xdr:to>
    <xdr:cxnSp macro="">
      <xdr:nvCxnSpPr>
        <xdr:cNvPr id="68" name="Straight Arrow Connector 67">
          <a:extLst>
            <a:ext uri="{FF2B5EF4-FFF2-40B4-BE49-F238E27FC236}">
              <a16:creationId xmlns:a16="http://schemas.microsoft.com/office/drawing/2014/main" id="{AA357159-F99B-4A6B-9691-49EE5E65CDEB}"/>
            </a:ext>
          </a:extLst>
        </xdr:cNvPr>
        <xdr:cNvCxnSpPr/>
      </xdr:nvCxnSpPr>
      <xdr:spPr>
        <a:xfrm flipH="1" flipV="1">
          <a:off x="1213590" y="4380449"/>
          <a:ext cx="2265" cy="3257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40822</xdr:colOff>
      <xdr:row>59</xdr:row>
      <xdr:rowOff>40821</xdr:rowOff>
    </xdr:from>
    <xdr:ext cx="2512461" cy="507343"/>
    <xdr:pic>
      <xdr:nvPicPr>
        <xdr:cNvPr id="69" name="Picture 68">
          <a:hlinkClick xmlns:r="http://schemas.openxmlformats.org/officeDocument/2006/relationships" r:id="rId1"/>
          <a:extLst>
            <a:ext uri="{FF2B5EF4-FFF2-40B4-BE49-F238E27FC236}">
              <a16:creationId xmlns:a16="http://schemas.microsoft.com/office/drawing/2014/main" id="{CCC80DCC-B49B-46AF-8B6F-7888DCACAD83}"/>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232571"/>
          <a:ext cx="2512461" cy="5073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nasa-tm-x-73305-astronautics-structures-manual-volume-i" TargetMode="Externa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98" t="s">
        <v>18</v>
      </c>
      <c r="C16" s="98"/>
      <c r="D16" s="98"/>
      <c r="E16" s="98"/>
      <c r="F16" s="98"/>
      <c r="G16" s="98"/>
      <c r="H16" s="98"/>
      <c r="I16" s="98"/>
      <c r="J16" s="98"/>
      <c r="M16" s="26"/>
      <c r="N16" s="26"/>
      <c r="O16" s="26"/>
      <c r="P16" s="26"/>
      <c r="Q16" s="26"/>
      <c r="R16" s="27"/>
      <c r="S16" s="27"/>
      <c r="T16" s="23"/>
      <c r="U16" s="23"/>
      <c r="V16" s="23"/>
      <c r="W16" s="23"/>
      <c r="X16" s="23"/>
      <c r="Y16" s="23"/>
    </row>
    <row r="17" spans="1:25" s="5" customFormat="1" ht="12.75" x14ac:dyDescent="0.2">
      <c r="B17" s="98"/>
      <c r="C17" s="98"/>
      <c r="D17" s="98"/>
      <c r="E17" s="98"/>
      <c r="F17" s="98"/>
      <c r="G17" s="98"/>
      <c r="H17" s="98"/>
      <c r="I17" s="98"/>
      <c r="J17" s="98"/>
      <c r="M17" s="26"/>
      <c r="N17" s="26"/>
      <c r="O17" s="26"/>
      <c r="P17" s="26"/>
      <c r="Q17" s="26"/>
      <c r="R17" s="27"/>
      <c r="S17" s="27"/>
      <c r="T17" s="23"/>
      <c r="U17" s="23"/>
      <c r="V17" s="23"/>
      <c r="W17" s="23"/>
      <c r="X17" s="23"/>
      <c r="Y17" s="23"/>
    </row>
    <row r="18" spans="1:25" s="5" customFormat="1" ht="12.75" x14ac:dyDescent="0.2">
      <c r="B18" s="98"/>
      <c r="C18" s="98"/>
      <c r="D18" s="98"/>
      <c r="E18" s="98"/>
      <c r="F18" s="98"/>
      <c r="G18" s="98"/>
      <c r="H18" s="98"/>
      <c r="I18" s="98"/>
      <c r="J18" s="98"/>
      <c r="M18" s="26"/>
      <c r="N18" s="26"/>
      <c r="O18" s="26"/>
      <c r="P18" s="26"/>
      <c r="Q18" s="26"/>
      <c r="R18" s="27"/>
      <c r="S18" s="27"/>
      <c r="T18" s="23"/>
      <c r="U18" s="23"/>
      <c r="V18" s="23"/>
      <c r="W18" s="23"/>
      <c r="X18" s="23"/>
      <c r="Y18" s="23"/>
    </row>
    <row r="19" spans="1:25" s="5" customFormat="1" ht="12.75" x14ac:dyDescent="0.2">
      <c r="B19" s="98"/>
      <c r="C19" s="98"/>
      <c r="D19" s="98"/>
      <c r="E19" s="98"/>
      <c r="F19" s="98"/>
      <c r="G19" s="98"/>
      <c r="H19" s="98"/>
      <c r="I19" s="98"/>
      <c r="J19" s="98"/>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98" t="s">
        <v>19</v>
      </c>
      <c r="C22" s="98"/>
      <c r="D22" s="98"/>
      <c r="E22" s="98"/>
      <c r="F22" s="98"/>
      <c r="G22" s="98"/>
      <c r="H22" s="98"/>
      <c r="I22" s="98"/>
      <c r="J22" s="98"/>
      <c r="K22" s="19"/>
      <c r="M22" s="26"/>
      <c r="N22" s="26"/>
      <c r="O22" s="26"/>
      <c r="P22" s="26"/>
      <c r="Q22" s="26"/>
      <c r="R22" s="27"/>
      <c r="S22" s="27"/>
      <c r="T22" s="23"/>
      <c r="U22" s="23"/>
      <c r="V22" s="23"/>
      <c r="W22" s="23"/>
      <c r="X22" s="23"/>
      <c r="Y22" s="23"/>
    </row>
    <row r="23" spans="1:25" s="5" customFormat="1" ht="12.75" x14ac:dyDescent="0.2">
      <c r="A23" s="19"/>
      <c r="B23" s="98"/>
      <c r="C23" s="98"/>
      <c r="D23" s="98"/>
      <c r="E23" s="98"/>
      <c r="F23" s="98"/>
      <c r="G23" s="98"/>
      <c r="H23" s="98"/>
      <c r="I23" s="98"/>
      <c r="J23" s="98"/>
      <c r="K23" s="19"/>
      <c r="M23" s="26"/>
      <c r="N23" s="26"/>
      <c r="O23" s="26"/>
      <c r="P23" s="26"/>
      <c r="Q23" s="26"/>
      <c r="R23" s="27"/>
      <c r="S23" s="30"/>
      <c r="T23" s="23"/>
      <c r="U23" s="23"/>
      <c r="V23" s="23"/>
      <c r="W23" s="23"/>
      <c r="X23" s="23"/>
      <c r="Y23" s="23"/>
    </row>
    <row r="24" spans="1:25" s="5" customFormat="1" ht="12.75" x14ac:dyDescent="0.2">
      <c r="A24" s="19"/>
      <c r="B24" s="98"/>
      <c r="C24" s="98"/>
      <c r="D24" s="98"/>
      <c r="E24" s="98"/>
      <c r="F24" s="98"/>
      <c r="G24" s="98"/>
      <c r="H24" s="98"/>
      <c r="I24" s="98"/>
      <c r="J24" s="98"/>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98" t="s">
        <v>21</v>
      </c>
      <c r="C26" s="98"/>
      <c r="D26" s="98"/>
      <c r="E26" s="98"/>
      <c r="F26" s="98"/>
      <c r="G26" s="98"/>
      <c r="H26" s="98"/>
      <c r="I26" s="98"/>
      <c r="J26" s="98"/>
      <c r="K26" s="19"/>
      <c r="M26" s="26"/>
      <c r="N26" s="26"/>
      <c r="O26" s="26"/>
      <c r="P26" s="26"/>
      <c r="Q26" s="26"/>
      <c r="R26" s="27"/>
      <c r="S26" s="27"/>
      <c r="T26" s="23"/>
      <c r="U26" s="23"/>
      <c r="V26" s="23"/>
      <c r="W26" s="23"/>
      <c r="X26" s="23"/>
      <c r="Y26" s="23"/>
    </row>
    <row r="27" spans="1:25" s="5" customFormat="1" ht="12.75" x14ac:dyDescent="0.2">
      <c r="A27" s="19"/>
      <c r="B27" s="98"/>
      <c r="C27" s="98"/>
      <c r="D27" s="98"/>
      <c r="E27" s="98"/>
      <c r="F27" s="98"/>
      <c r="G27" s="98"/>
      <c r="H27" s="98"/>
      <c r="I27" s="98"/>
      <c r="J27" s="98"/>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98" t="s">
        <v>22</v>
      </c>
      <c r="C29" s="98"/>
      <c r="D29" s="98"/>
      <c r="E29" s="98"/>
      <c r="F29" s="98"/>
      <c r="G29" s="98"/>
      <c r="H29" s="98"/>
      <c r="I29" s="98"/>
      <c r="J29" s="98"/>
      <c r="K29" s="19"/>
      <c r="M29" s="26"/>
      <c r="N29" s="26"/>
      <c r="O29" s="26"/>
      <c r="P29" s="26"/>
      <c r="Q29" s="26"/>
      <c r="R29" s="27"/>
      <c r="S29" s="27"/>
      <c r="T29" s="23"/>
      <c r="U29" s="23"/>
      <c r="V29" s="23"/>
      <c r="W29" s="23"/>
      <c r="X29" s="23"/>
      <c r="Y29" s="23"/>
    </row>
    <row r="30" spans="1:25" s="5" customFormat="1" ht="12.75" customHeight="1" x14ac:dyDescent="0.2">
      <c r="A30" s="19"/>
      <c r="B30" s="98"/>
      <c r="C30" s="98"/>
      <c r="D30" s="98"/>
      <c r="E30" s="98"/>
      <c r="F30" s="98"/>
      <c r="G30" s="98"/>
      <c r="H30" s="98"/>
      <c r="I30" s="98"/>
      <c r="J30" s="98"/>
      <c r="K30" s="19"/>
      <c r="M30" s="26"/>
      <c r="N30" s="26"/>
      <c r="O30" s="26"/>
      <c r="P30" s="26"/>
      <c r="Q30" s="26"/>
      <c r="R30" s="27"/>
      <c r="S30" s="27"/>
      <c r="T30" s="23"/>
      <c r="U30" s="23"/>
      <c r="V30" s="23"/>
      <c r="W30" s="23"/>
      <c r="X30" s="23"/>
      <c r="Y30" s="23"/>
    </row>
    <row r="31" spans="1:25" s="5" customFormat="1" ht="12.75" customHeight="1" x14ac:dyDescent="0.2">
      <c r="A31" s="19"/>
      <c r="B31" s="98"/>
      <c r="C31" s="98"/>
      <c r="D31" s="98"/>
      <c r="E31" s="98"/>
      <c r="F31" s="98"/>
      <c r="G31" s="98"/>
      <c r="H31" s="98"/>
      <c r="I31" s="98"/>
      <c r="J31" s="98"/>
      <c r="K31" s="19"/>
      <c r="M31" s="26"/>
      <c r="N31" s="26"/>
      <c r="O31" s="26"/>
      <c r="P31" s="26"/>
      <c r="Q31" s="26"/>
      <c r="R31" s="27"/>
      <c r="S31" s="27"/>
      <c r="T31" s="23"/>
      <c r="U31" s="23"/>
      <c r="V31" s="23"/>
      <c r="W31" s="23"/>
      <c r="X31" s="23"/>
      <c r="Y31" s="23"/>
    </row>
    <row r="32" spans="1:25" s="5" customFormat="1" ht="12.75" customHeight="1" x14ac:dyDescent="0.2">
      <c r="A32" s="19"/>
      <c r="B32" s="98"/>
      <c r="C32" s="98"/>
      <c r="D32" s="98"/>
      <c r="E32" s="98"/>
      <c r="F32" s="98"/>
      <c r="G32" s="98"/>
      <c r="H32" s="98"/>
      <c r="I32" s="98"/>
      <c r="J32" s="98"/>
      <c r="K32" s="19"/>
      <c r="M32" s="26"/>
      <c r="N32" s="26"/>
      <c r="O32" s="26"/>
      <c r="P32" s="26"/>
      <c r="Q32" s="26"/>
      <c r="R32" s="27"/>
      <c r="S32" s="27"/>
      <c r="T32" s="23"/>
      <c r="U32" s="23"/>
      <c r="V32" s="23"/>
      <c r="W32" s="23"/>
      <c r="X32" s="23"/>
      <c r="Y32" s="23"/>
    </row>
    <row r="33" spans="1:25" s="5" customFormat="1" ht="12.75" customHeight="1" x14ac:dyDescent="0.2">
      <c r="A33" s="19"/>
      <c r="B33" s="98"/>
      <c r="C33" s="98"/>
      <c r="D33" s="98"/>
      <c r="E33" s="98"/>
      <c r="F33" s="98"/>
      <c r="G33" s="98"/>
      <c r="H33" s="98"/>
      <c r="I33" s="98"/>
      <c r="J33" s="98"/>
      <c r="K33" s="19"/>
      <c r="M33" s="26"/>
      <c r="N33" s="26"/>
      <c r="O33" s="26"/>
      <c r="P33" s="26"/>
      <c r="Q33" s="26"/>
      <c r="R33" s="27"/>
      <c r="S33" s="30"/>
      <c r="T33" s="23"/>
      <c r="U33" s="23"/>
      <c r="V33" s="23"/>
      <c r="W33" s="23"/>
      <c r="X33" s="23"/>
      <c r="Y33" s="23"/>
    </row>
    <row r="34" spans="1:25" s="5" customFormat="1" ht="12.75" x14ac:dyDescent="0.2">
      <c r="A34" s="19"/>
      <c r="B34" s="32"/>
      <c r="C34" s="32"/>
      <c r="D34" s="100" t="s">
        <v>14</v>
      </c>
      <c r="E34" s="100"/>
      <c r="F34" s="100"/>
      <c r="G34" s="100"/>
      <c r="H34" s="100"/>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98" t="s">
        <v>23</v>
      </c>
      <c r="C38" s="98"/>
      <c r="D38" s="98"/>
      <c r="E38" s="98"/>
      <c r="F38" s="98"/>
      <c r="G38" s="98"/>
      <c r="H38" s="98"/>
      <c r="I38" s="98"/>
      <c r="J38" s="98"/>
      <c r="K38" s="19"/>
      <c r="M38" s="26"/>
      <c r="N38" s="26"/>
      <c r="O38" s="26"/>
      <c r="P38" s="26"/>
      <c r="Q38" s="26"/>
      <c r="R38" s="27"/>
      <c r="S38" s="27"/>
      <c r="T38" s="23"/>
      <c r="U38" s="23"/>
      <c r="V38" s="23"/>
      <c r="W38" s="23"/>
      <c r="X38" s="23"/>
      <c r="Y38" s="23"/>
    </row>
    <row r="39" spans="1:25" s="5" customFormat="1" ht="12.75" x14ac:dyDescent="0.2">
      <c r="A39" s="19"/>
      <c r="B39" s="98"/>
      <c r="C39" s="98"/>
      <c r="D39" s="98"/>
      <c r="E39" s="98"/>
      <c r="F39" s="98"/>
      <c r="G39" s="98"/>
      <c r="H39" s="98"/>
      <c r="I39" s="98"/>
      <c r="J39" s="98"/>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98" t="s">
        <v>24</v>
      </c>
      <c r="C41" s="98"/>
      <c r="D41" s="98"/>
      <c r="E41" s="98"/>
      <c r="F41" s="98"/>
      <c r="G41" s="98"/>
      <c r="H41" s="98"/>
      <c r="I41" s="98"/>
      <c r="J41" s="98"/>
      <c r="K41" s="19"/>
      <c r="M41" s="26"/>
      <c r="N41" s="26"/>
      <c r="O41" s="26"/>
      <c r="P41" s="26"/>
      <c r="Q41" s="26"/>
      <c r="R41" s="27"/>
      <c r="S41" s="27"/>
      <c r="T41" s="23"/>
      <c r="U41" s="23"/>
      <c r="V41" s="23"/>
      <c r="W41" s="23"/>
      <c r="X41" s="23"/>
      <c r="Y41" s="23"/>
    </row>
    <row r="42" spans="1:25" s="5" customFormat="1" ht="12.75" x14ac:dyDescent="0.2">
      <c r="A42" s="19"/>
      <c r="B42" s="98"/>
      <c r="C42" s="98"/>
      <c r="D42" s="98"/>
      <c r="E42" s="98"/>
      <c r="F42" s="98"/>
      <c r="G42" s="98"/>
      <c r="H42" s="98"/>
      <c r="I42" s="98"/>
      <c r="J42" s="98"/>
      <c r="K42" s="19"/>
      <c r="M42" s="26"/>
      <c r="N42" s="26"/>
      <c r="O42" s="26"/>
      <c r="P42" s="26"/>
      <c r="Q42" s="26"/>
      <c r="R42" s="27"/>
      <c r="S42" s="27"/>
      <c r="T42" s="23"/>
      <c r="U42" s="23"/>
      <c r="V42" s="23"/>
      <c r="W42" s="23"/>
      <c r="X42" s="23"/>
      <c r="Y42" s="23"/>
    </row>
    <row r="43" spans="1:25" s="5" customFormat="1" ht="12.75" x14ac:dyDescent="0.2">
      <c r="A43" s="19"/>
      <c r="B43" s="98"/>
      <c r="C43" s="98"/>
      <c r="D43" s="98"/>
      <c r="E43" s="98"/>
      <c r="F43" s="98"/>
      <c r="G43" s="98"/>
      <c r="H43" s="98"/>
      <c r="I43" s="98"/>
      <c r="J43" s="98"/>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98" t="s">
        <v>17</v>
      </c>
      <c r="C45" s="98"/>
      <c r="D45" s="98"/>
      <c r="E45" s="98"/>
      <c r="F45" s="98"/>
      <c r="G45" s="98"/>
      <c r="H45" s="98"/>
      <c r="I45" s="98"/>
      <c r="J45" s="98"/>
      <c r="K45" s="19"/>
      <c r="M45" s="26"/>
      <c r="N45" s="26"/>
      <c r="O45" s="26"/>
      <c r="P45" s="26"/>
      <c r="Q45" s="26"/>
      <c r="R45" s="27"/>
      <c r="S45" s="27"/>
      <c r="T45" s="23"/>
      <c r="U45" s="23"/>
      <c r="V45" s="23"/>
      <c r="W45" s="23"/>
      <c r="X45" s="23"/>
      <c r="Y45" s="23"/>
    </row>
    <row r="46" spans="1:25" s="5" customFormat="1" ht="12.75" x14ac:dyDescent="0.2">
      <c r="A46" s="19"/>
      <c r="B46" s="98"/>
      <c r="C46" s="98"/>
      <c r="D46" s="98"/>
      <c r="E46" s="98"/>
      <c r="F46" s="98"/>
      <c r="G46" s="98"/>
      <c r="H46" s="98"/>
      <c r="I46" s="98"/>
      <c r="J46" s="98"/>
      <c r="K46" s="19"/>
      <c r="M46" s="26"/>
      <c r="N46" s="26"/>
      <c r="O46" s="26"/>
      <c r="P46" s="26"/>
      <c r="Q46" s="26"/>
      <c r="R46" s="27"/>
      <c r="S46" s="27"/>
      <c r="T46" s="23"/>
      <c r="U46" s="23"/>
      <c r="V46" s="23"/>
      <c r="W46" s="23"/>
      <c r="X46" s="23"/>
      <c r="Y46" s="23"/>
    </row>
    <row r="47" spans="1:25" s="5" customFormat="1" ht="12.75" x14ac:dyDescent="0.2">
      <c r="A47" s="19"/>
      <c r="B47" s="98"/>
      <c r="C47" s="98"/>
      <c r="D47" s="98"/>
      <c r="E47" s="98"/>
      <c r="F47" s="98"/>
      <c r="G47" s="98"/>
      <c r="H47" s="98"/>
      <c r="I47" s="98"/>
      <c r="J47" s="98"/>
      <c r="K47" s="19"/>
      <c r="M47" s="26"/>
      <c r="N47" s="26"/>
      <c r="O47" s="26"/>
      <c r="P47" s="26"/>
      <c r="Q47" s="26"/>
      <c r="R47" s="27"/>
      <c r="S47" s="27"/>
      <c r="T47" s="23"/>
      <c r="U47" s="23"/>
      <c r="V47" s="23"/>
      <c r="W47" s="23"/>
      <c r="X47" s="23"/>
      <c r="Y47" s="23"/>
    </row>
    <row r="48" spans="1:25" s="5" customFormat="1" ht="12.75" customHeight="1" x14ac:dyDescent="0.2">
      <c r="A48" s="19"/>
      <c r="B48" s="98"/>
      <c r="C48" s="98"/>
      <c r="D48" s="98"/>
      <c r="E48" s="98"/>
      <c r="F48" s="98"/>
      <c r="G48" s="98"/>
      <c r="H48" s="98"/>
      <c r="I48" s="98"/>
      <c r="J48" s="98"/>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99" t="s">
        <v>28</v>
      </c>
      <c r="C54" s="99"/>
      <c r="D54" s="99"/>
      <c r="E54" s="99"/>
      <c r="F54" s="99"/>
      <c r="G54" s="99"/>
      <c r="H54" s="99"/>
      <c r="I54" s="99"/>
      <c r="J54" s="99"/>
      <c r="K54" s="19"/>
      <c r="M54" s="26"/>
      <c r="N54" s="26"/>
      <c r="O54" s="26"/>
      <c r="P54" s="26"/>
      <c r="Q54" s="26"/>
      <c r="R54" s="27"/>
      <c r="S54" s="27"/>
      <c r="T54" s="23"/>
      <c r="U54" s="23"/>
      <c r="V54" s="23"/>
      <c r="W54" s="23"/>
      <c r="X54" s="23"/>
      <c r="Y54" s="23"/>
    </row>
    <row r="55" spans="1:25" s="5" customFormat="1" ht="12.75" x14ac:dyDescent="0.2">
      <c r="A55" s="19"/>
      <c r="B55" s="99"/>
      <c r="C55" s="99"/>
      <c r="D55" s="99"/>
      <c r="E55" s="99"/>
      <c r="F55" s="99"/>
      <c r="G55" s="99"/>
      <c r="H55" s="99"/>
      <c r="I55" s="99"/>
      <c r="J55" s="99"/>
      <c r="K55" s="19"/>
      <c r="M55" s="26"/>
      <c r="N55" s="26"/>
      <c r="O55" s="26"/>
      <c r="P55" s="26"/>
      <c r="Q55" s="26"/>
      <c r="R55" s="27"/>
      <c r="S55" s="27"/>
      <c r="T55" s="23"/>
      <c r="U55" s="23"/>
      <c r="V55" s="23"/>
      <c r="W55" s="23"/>
      <c r="X55" s="23"/>
      <c r="Y55" s="23"/>
    </row>
    <row r="56" spans="1:25" s="5" customFormat="1" ht="12.75" x14ac:dyDescent="0.2">
      <c r="A56" s="19"/>
      <c r="B56" s="99"/>
      <c r="C56" s="99"/>
      <c r="D56" s="99"/>
      <c r="E56" s="99"/>
      <c r="F56" s="99"/>
      <c r="G56" s="99"/>
      <c r="H56" s="99"/>
      <c r="I56" s="99"/>
      <c r="J56" s="99"/>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111"/>
  <sheetViews>
    <sheetView tabSelected="1" view="pageBreakPreview" zoomScale="130" zoomScaleNormal="100" zoomScaleSheetLayoutView="130" workbookViewId="0">
      <selection activeCell="J31" sqref="J31"/>
    </sheetView>
  </sheetViews>
  <sheetFormatPr defaultRowHeight="12.75" x14ac:dyDescent="0.2"/>
  <cols>
    <col min="1" max="11" width="9" style="5" customWidth="1"/>
    <col min="12" max="12" width="4" style="23" customWidth="1"/>
    <col min="13" max="13" width="5.85546875" style="38" customWidth="1"/>
    <col min="14" max="14" width="4.42578125" style="36" customWidth="1"/>
    <col min="15" max="17" width="4.42578125" style="38" customWidth="1"/>
    <col min="18" max="18" width="3.5703125" style="42" customWidth="1"/>
    <col min="19" max="19" width="5.42578125" style="42" customWidth="1"/>
    <col min="20" max="20" width="6.5703125" style="44" customWidth="1"/>
    <col min="21" max="21" width="6.7109375" style="44" customWidth="1"/>
    <col min="22" max="30" width="6.5703125" style="44" customWidth="1"/>
    <col min="31" max="171" width="9.140625" style="13"/>
    <col min="172" max="16384" width="9.140625" style="5"/>
  </cols>
  <sheetData>
    <row r="1" spans="1:185" x14ac:dyDescent="0.2">
      <c r="A1" s="1"/>
      <c r="B1" s="2" t="s">
        <v>1</v>
      </c>
      <c r="C1" s="3" t="s">
        <v>82</v>
      </c>
      <c r="D1" s="1"/>
      <c r="E1" s="1"/>
      <c r="F1" s="2" t="s">
        <v>8</v>
      </c>
      <c r="G1" s="4">
        <f>X1</f>
        <v>2</v>
      </c>
      <c r="H1" s="1"/>
      <c r="I1" s="1"/>
      <c r="J1" s="1"/>
      <c r="K1" s="1"/>
      <c r="L1" s="5"/>
      <c r="M1" s="33" t="s">
        <v>32</v>
      </c>
      <c r="N1" s="33" t="s">
        <v>33</v>
      </c>
      <c r="O1" s="33" t="s">
        <v>34</v>
      </c>
      <c r="P1" s="33" t="s">
        <v>34</v>
      </c>
      <c r="Q1" s="33" t="s">
        <v>34</v>
      </c>
      <c r="R1" s="33" t="s">
        <v>35</v>
      </c>
      <c r="S1" s="34" t="s">
        <v>36</v>
      </c>
      <c r="T1" s="35" t="s">
        <v>37</v>
      </c>
      <c r="U1" s="5"/>
      <c r="V1" s="5"/>
      <c r="W1" s="6" t="s">
        <v>38</v>
      </c>
      <c r="X1" s="7">
        <f>SUM(M:M)</f>
        <v>2</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78</v>
      </c>
      <c r="H2" s="1"/>
      <c r="I2" s="1"/>
      <c r="J2" s="1"/>
      <c r="K2" s="1"/>
      <c r="L2" s="5"/>
      <c r="M2" s="36" t="s">
        <v>39</v>
      </c>
      <c r="N2" s="36" t="s">
        <v>39</v>
      </c>
      <c r="O2" s="36" t="s">
        <v>33</v>
      </c>
      <c r="P2" s="36" t="s">
        <v>33</v>
      </c>
      <c r="Q2" s="36" t="s">
        <v>33</v>
      </c>
      <c r="R2" s="36" t="s">
        <v>39</v>
      </c>
      <c r="S2" s="37" t="s">
        <v>39</v>
      </c>
      <c r="T2" s="38"/>
      <c r="U2" s="5"/>
      <c r="V2" s="5"/>
      <c r="W2" s="6" t="s">
        <v>40</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83</v>
      </c>
      <c r="D3" s="1"/>
      <c r="E3" s="1"/>
      <c r="F3" s="2" t="s">
        <v>4</v>
      </c>
      <c r="G3" s="3" t="s">
        <v>41</v>
      </c>
      <c r="H3" s="1"/>
      <c r="I3" s="1"/>
      <c r="J3" s="1"/>
      <c r="K3" s="1"/>
      <c r="L3" s="5"/>
      <c r="M3" s="36"/>
      <c r="O3" s="36"/>
      <c r="P3" s="36"/>
      <c r="Q3" s="36"/>
      <c r="R3" s="36"/>
      <c r="S3" s="37"/>
      <c r="T3" s="38"/>
      <c r="U3" s="5"/>
      <c r="V3" s="5"/>
      <c r="W3" s="6" t="s">
        <v>42</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79</v>
      </c>
      <c r="H4" s="1"/>
      <c r="I4" s="1"/>
      <c r="J4" s="1"/>
      <c r="K4" s="1"/>
      <c r="L4" s="5"/>
      <c r="M4" s="36"/>
      <c r="O4" s="36"/>
      <c r="P4" s="36"/>
      <c r="Q4" s="39"/>
      <c r="R4" s="40"/>
      <c r="S4" s="41"/>
      <c r="T4" s="38"/>
      <c r="U4" s="5"/>
      <c r="V4" s="5"/>
      <c r="W4" s="6" t="s">
        <v>42</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43</v>
      </c>
      <c r="D5" s="1"/>
      <c r="E5" s="2"/>
      <c r="F5" s="1"/>
      <c r="G5" s="1"/>
      <c r="H5" s="1"/>
      <c r="I5" s="1"/>
      <c r="J5" s="1"/>
      <c r="K5" s="1"/>
      <c r="L5" s="5"/>
      <c r="M5" s="36"/>
      <c r="O5" s="36"/>
      <c r="P5" s="36"/>
      <c r="Q5" s="39"/>
      <c r="R5" s="40"/>
      <c r="S5" s="41"/>
      <c r="T5" s="38"/>
      <c r="U5" s="5"/>
      <c r="V5" s="5"/>
      <c r="W5" s="6" t="s">
        <v>42</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6"/>
      <c r="O6" s="36"/>
      <c r="P6" s="36"/>
      <c r="Q6" s="39"/>
      <c r="R6" s="40"/>
      <c r="S6" s="41"/>
      <c r="T6" s="38"/>
      <c r="U6" s="5"/>
      <c r="V6" s="5"/>
      <c r="W6" s="6" t="s">
        <v>44</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6"/>
      <c r="O7" s="36"/>
      <c r="P7" s="36"/>
      <c r="Q7" s="39"/>
      <c r="R7" s="40"/>
      <c r="S7" s="41"/>
      <c r="T7" s="38"/>
      <c r="U7" s="5"/>
      <c r="V7" s="5"/>
      <c r="W7" s="6" t="s">
        <v>45</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46</v>
      </c>
      <c r="J8" s="11" t="str">
        <f>$G$2</f>
        <v>AA-SM-026-046</v>
      </c>
      <c r="K8" s="12"/>
      <c r="L8" s="13"/>
      <c r="M8" s="36"/>
      <c r="O8" s="36"/>
      <c r="P8" s="36"/>
      <c r="S8" s="43"/>
      <c r="T8" s="42"/>
      <c r="AD8" s="45"/>
    </row>
    <row r="9" spans="1:185" s="47" customFormat="1" x14ac:dyDescent="0.2">
      <c r="A9" s="5"/>
      <c r="B9" s="5"/>
      <c r="C9" s="5"/>
      <c r="D9" s="5"/>
      <c r="E9" s="6" t="s">
        <v>2</v>
      </c>
      <c r="F9" s="10" t="str">
        <f>$C$2</f>
        <v>R. Abbott</v>
      </c>
      <c r="G9" s="5"/>
      <c r="H9" s="10"/>
      <c r="I9" s="6" t="s">
        <v>47</v>
      </c>
      <c r="J9" s="12" t="str">
        <f>$G$3</f>
        <v>A</v>
      </c>
      <c r="K9" s="12"/>
      <c r="L9" s="13"/>
      <c r="M9" s="36">
        <v>1</v>
      </c>
      <c r="N9" s="36"/>
      <c r="O9" s="36"/>
      <c r="P9" s="36"/>
      <c r="Q9" s="46"/>
      <c r="R9" s="42"/>
      <c r="S9" s="43"/>
      <c r="T9" s="42"/>
      <c r="U9" s="44"/>
      <c r="V9" s="44"/>
      <c r="W9" s="44"/>
      <c r="X9" s="44"/>
      <c r="Y9" s="44"/>
      <c r="Z9" s="44"/>
      <c r="AA9" s="44"/>
      <c r="AB9" s="44"/>
      <c r="AC9" s="44"/>
      <c r="AD9" s="4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48</v>
      </c>
      <c r="J10" s="7" t="str">
        <f>L10&amp;" of "&amp;$G$1</f>
        <v>1 of 2</v>
      </c>
      <c r="K10" s="10"/>
      <c r="L10" s="13">
        <f>SUM($M$1:M9)</f>
        <v>1</v>
      </c>
      <c r="M10" s="36"/>
      <c r="O10" s="36"/>
      <c r="P10" s="36"/>
      <c r="S10" s="43"/>
      <c r="T10" s="4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row>
    <row r="11" spans="1:185" x14ac:dyDescent="0.2">
      <c r="E11" s="6" t="s">
        <v>49</v>
      </c>
      <c r="F11" s="10" t="str">
        <f>$C$5</f>
        <v>STANDARD SPREADSHEET METHOD</v>
      </c>
      <c r="I11" s="14"/>
      <c r="J11" s="7"/>
      <c r="L11" s="5"/>
      <c r="M11" s="36"/>
      <c r="O11" s="36"/>
      <c r="P11" s="36"/>
      <c r="S11" s="43"/>
      <c r="T11" s="4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row>
    <row r="12" spans="1:185" ht="15.75" x14ac:dyDescent="0.25">
      <c r="A12" s="48"/>
      <c r="B12" s="15" t="str">
        <f>$G$4</f>
        <v>BEAM ANALYSIS - FRAMEWORK - HORIZONTAL DISTRIBUTED LOAD FIXED SUPPORT</v>
      </c>
      <c r="C12" s="48"/>
      <c r="D12" s="48"/>
      <c r="E12" s="48"/>
      <c r="F12" s="48"/>
      <c r="G12" s="48"/>
      <c r="H12" s="48"/>
      <c r="I12" s="48"/>
      <c r="J12" s="48"/>
      <c r="K12" s="48"/>
      <c r="S12" s="43"/>
      <c r="T12" s="4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row>
    <row r="13" spans="1:185" x14ac:dyDescent="0.2">
      <c r="A13" s="97"/>
      <c r="B13" s="102" t="s">
        <v>80</v>
      </c>
      <c r="C13" s="102"/>
      <c r="D13" s="102"/>
      <c r="E13" s="97" t="s">
        <v>81</v>
      </c>
      <c r="K13" s="23"/>
      <c r="S13" s="43"/>
      <c r="T13" s="42"/>
    </row>
    <row r="14" spans="1:185" x14ac:dyDescent="0.2">
      <c r="E14" s="1"/>
      <c r="K14" s="23"/>
    </row>
    <row r="15" spans="1:185" x14ac:dyDescent="0.2">
      <c r="B15" s="1"/>
      <c r="C15" s="50"/>
      <c r="D15" s="1"/>
      <c r="E15" s="1"/>
      <c r="F15" s="10" t="s">
        <v>50</v>
      </c>
      <c r="G15" s="6" t="s">
        <v>51</v>
      </c>
      <c r="H15" s="49">
        <v>10</v>
      </c>
      <c r="I15" s="5" t="s">
        <v>52</v>
      </c>
      <c r="K15" s="23"/>
      <c r="L15" s="38"/>
    </row>
    <row r="16" spans="1:185" x14ac:dyDescent="0.2">
      <c r="B16" s="1"/>
      <c r="C16" s="1"/>
      <c r="D16" s="1"/>
      <c r="E16" s="2"/>
      <c r="G16" s="6" t="s">
        <v>53</v>
      </c>
      <c r="H16" s="49">
        <v>20</v>
      </c>
      <c r="I16" s="5" t="s">
        <v>54</v>
      </c>
      <c r="K16" s="23"/>
      <c r="L16" s="38"/>
    </row>
    <row r="17" spans="1:171" s="38" customFormat="1" x14ac:dyDescent="0.2">
      <c r="A17" s="5"/>
      <c r="B17" s="5"/>
      <c r="C17" s="5"/>
      <c r="D17" s="5"/>
      <c r="E17" s="5"/>
      <c r="F17" s="5"/>
      <c r="G17" s="6" t="s">
        <v>55</v>
      </c>
      <c r="H17" s="49">
        <v>10</v>
      </c>
      <c r="I17" s="5" t="s">
        <v>54</v>
      </c>
      <c r="J17" s="5"/>
      <c r="K17" s="5"/>
      <c r="N17" s="36"/>
      <c r="R17" s="42"/>
      <c r="S17" s="42"/>
      <c r="T17" s="44"/>
      <c r="U17" s="44"/>
      <c r="V17" s="44"/>
      <c r="W17" s="44"/>
      <c r="X17" s="44"/>
      <c r="Y17" s="44"/>
      <c r="Z17" s="44"/>
      <c r="AA17" s="44"/>
      <c r="AB17" s="44"/>
      <c r="AC17" s="44"/>
      <c r="AD17" s="44"/>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38" customFormat="1" x14ac:dyDescent="0.2">
      <c r="A18" s="5"/>
      <c r="B18" s="5"/>
      <c r="C18" s="5"/>
      <c r="D18" s="5"/>
      <c r="E18" s="5"/>
      <c r="F18" s="5"/>
      <c r="G18" s="6"/>
      <c r="H18" s="49"/>
      <c r="I18" s="5"/>
      <c r="J18" s="5"/>
      <c r="K18" s="5"/>
      <c r="N18" s="36"/>
      <c r="R18" s="42"/>
      <c r="S18" s="42"/>
      <c r="T18" s="44"/>
      <c r="U18" s="44"/>
      <c r="V18" s="44"/>
      <c r="W18" s="44"/>
      <c r="X18" s="44"/>
      <c r="Y18" s="44"/>
      <c r="Z18" s="44"/>
      <c r="AA18" s="44"/>
      <c r="AB18" s="44"/>
      <c r="AC18" s="44"/>
      <c r="AD18" s="44"/>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38" customFormat="1" x14ac:dyDescent="0.2">
      <c r="A19" s="5"/>
      <c r="B19" s="1"/>
      <c r="C19" s="5"/>
      <c r="D19" s="5"/>
      <c r="E19" s="5"/>
      <c r="F19" s="5"/>
      <c r="G19" s="51" t="s">
        <v>57</v>
      </c>
      <c r="H19" s="52">
        <v>30</v>
      </c>
      <c r="I19" s="53" t="s">
        <v>84</v>
      </c>
      <c r="J19" s="5"/>
      <c r="K19" s="23"/>
      <c r="N19" s="36"/>
      <c r="R19" s="42"/>
      <c r="S19" s="42"/>
      <c r="T19" s="44"/>
      <c r="U19" s="44"/>
      <c r="V19" s="44"/>
      <c r="W19" s="44"/>
      <c r="X19" s="44"/>
      <c r="Y19" s="44"/>
      <c r="Z19" s="44"/>
      <c r="AA19" s="44"/>
      <c r="AB19" s="44"/>
      <c r="AC19" s="44"/>
      <c r="AD19" s="44"/>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38" customFormat="1" x14ac:dyDescent="0.2">
      <c r="A20" s="5"/>
      <c r="B20" s="1"/>
      <c r="C20" s="5"/>
      <c r="D20" s="5"/>
      <c r="E20" s="5"/>
      <c r="F20" s="5"/>
      <c r="G20" s="6" t="s">
        <v>58</v>
      </c>
      <c r="H20" s="49">
        <v>10</v>
      </c>
      <c r="I20" s="5"/>
      <c r="J20" s="5"/>
      <c r="K20" s="23"/>
      <c r="N20" s="36"/>
      <c r="R20" s="42"/>
      <c r="S20" s="42"/>
      <c r="T20" s="44"/>
      <c r="U20" s="44"/>
      <c r="V20" s="44"/>
      <c r="W20" s="44"/>
      <c r="X20" s="44"/>
      <c r="Y20" s="44"/>
      <c r="Z20" s="44"/>
      <c r="AA20" s="44"/>
      <c r="AB20" s="44"/>
      <c r="AC20" s="44"/>
      <c r="AD20" s="44"/>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38" customFormat="1" x14ac:dyDescent="0.2">
      <c r="A21" s="5"/>
      <c r="B21" s="1"/>
      <c r="C21" s="50"/>
      <c r="D21" s="51"/>
      <c r="E21" s="56"/>
      <c r="F21" s="51"/>
      <c r="G21" s="6" t="s">
        <v>59</v>
      </c>
      <c r="H21" s="52">
        <v>40</v>
      </c>
      <c r="I21" s="5" t="s">
        <v>60</v>
      </c>
      <c r="J21" s="5"/>
      <c r="K21" s="23"/>
      <c r="N21" s="36"/>
      <c r="R21" s="42"/>
      <c r="S21" s="42"/>
      <c r="T21" s="44"/>
      <c r="U21" s="44"/>
      <c r="V21" s="44"/>
      <c r="W21" s="44"/>
      <c r="X21" s="44"/>
      <c r="Y21" s="44"/>
      <c r="Z21" s="44"/>
      <c r="AA21" s="44"/>
      <c r="AB21" s="44"/>
      <c r="AC21" s="44"/>
      <c r="AD21" s="44"/>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38" customFormat="1" x14ac:dyDescent="0.2">
      <c r="A22" s="5"/>
      <c r="B22" s="1"/>
      <c r="C22" s="1"/>
      <c r="D22" s="51"/>
      <c r="E22" s="56"/>
      <c r="F22" s="51"/>
      <c r="G22" s="51"/>
      <c r="H22" s="52"/>
      <c r="I22" s="54"/>
      <c r="J22" s="55"/>
      <c r="K22" s="23"/>
      <c r="N22" s="36"/>
      <c r="R22" s="42"/>
      <c r="S22" s="42"/>
      <c r="T22" s="44"/>
      <c r="U22" s="44"/>
      <c r="V22" s="44"/>
      <c r="W22" s="44"/>
      <c r="X22" s="44"/>
      <c r="Y22" s="44"/>
      <c r="Z22" s="44"/>
      <c r="AA22" s="44"/>
      <c r="AB22" s="44"/>
      <c r="AC22" s="44"/>
      <c r="AD22" s="44"/>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38" customFormat="1" x14ac:dyDescent="0.2">
      <c r="A23" s="5"/>
      <c r="B23" s="1"/>
      <c r="C23" s="1"/>
      <c r="D23" s="5"/>
      <c r="E23" s="5"/>
      <c r="F23" s="57"/>
      <c r="G23" s="58" t="s">
        <v>62</v>
      </c>
      <c r="H23" s="59">
        <v>5</v>
      </c>
      <c r="I23" s="60" t="s">
        <v>63</v>
      </c>
      <c r="J23" s="1"/>
      <c r="K23" s="5"/>
      <c r="N23" s="36"/>
      <c r="R23" s="42"/>
      <c r="S23" s="42"/>
      <c r="T23" s="44"/>
      <c r="U23" s="44"/>
      <c r="V23" s="44"/>
      <c r="W23" s="44"/>
      <c r="X23" s="44"/>
      <c r="Y23" s="44"/>
      <c r="Z23" s="44"/>
      <c r="AA23" s="44"/>
      <c r="AB23" s="44"/>
      <c r="AC23" s="44"/>
      <c r="AD23" s="44"/>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38" customFormat="1" x14ac:dyDescent="0.2">
      <c r="A24" s="23"/>
      <c r="B24" s="23"/>
      <c r="C24" s="23"/>
      <c r="D24" s="23"/>
      <c r="E24" s="23"/>
      <c r="F24" s="5"/>
      <c r="G24" s="6" t="s">
        <v>64</v>
      </c>
      <c r="H24" s="52">
        <v>54</v>
      </c>
      <c r="I24" s="5" t="s">
        <v>63</v>
      </c>
      <c r="J24" s="5"/>
      <c r="K24" s="23"/>
      <c r="L24" s="23"/>
      <c r="N24" s="36"/>
      <c r="R24" s="42"/>
      <c r="S24" s="42"/>
      <c r="T24" s="44"/>
      <c r="U24" s="44"/>
      <c r="V24" s="44"/>
      <c r="W24" s="44"/>
      <c r="X24" s="44"/>
      <c r="Y24" s="44"/>
      <c r="Z24" s="44"/>
      <c r="AA24" s="44"/>
      <c r="AB24" s="44"/>
      <c r="AC24" s="44"/>
      <c r="AD24" s="44"/>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38" customFormat="1" x14ac:dyDescent="0.2">
      <c r="A25" s="23"/>
      <c r="B25" s="23"/>
      <c r="C25" s="23"/>
      <c r="D25" s="23"/>
      <c r="E25" s="23"/>
      <c r="F25" s="23"/>
      <c r="G25" s="23"/>
      <c r="H25" s="23"/>
      <c r="I25" s="23"/>
      <c r="J25" s="23"/>
      <c r="K25" s="23"/>
      <c r="L25" s="23"/>
      <c r="N25" s="36"/>
      <c r="R25" s="42"/>
      <c r="S25" s="42"/>
      <c r="T25" s="44"/>
      <c r="U25" s="44"/>
      <c r="V25" s="44"/>
      <c r="W25" s="44"/>
      <c r="X25" s="44"/>
      <c r="Y25" s="44"/>
      <c r="Z25" s="44"/>
      <c r="AA25" s="44"/>
      <c r="AB25" s="44"/>
      <c r="AC25" s="44"/>
      <c r="AD25" s="44"/>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38" customFormat="1" x14ac:dyDescent="0.2">
      <c r="A26" s="23"/>
      <c r="B26" s="23"/>
      <c r="C26" s="23"/>
      <c r="D26" s="23"/>
      <c r="E26" s="23"/>
      <c r="F26" s="23"/>
      <c r="G26" s="23"/>
      <c r="H26" s="23"/>
      <c r="I26" s="23"/>
      <c r="J26" s="23"/>
      <c r="K26" s="23"/>
      <c r="L26" s="23"/>
      <c r="N26" s="36"/>
      <c r="R26" s="42"/>
      <c r="S26" s="42"/>
      <c r="T26" s="44"/>
      <c r="U26" s="44"/>
      <c r="V26" s="44"/>
      <c r="W26" s="44"/>
      <c r="X26" s="44"/>
      <c r="Y26" s="44"/>
      <c r="Z26" s="44"/>
      <c r="AA26" s="44"/>
      <c r="AB26" s="44"/>
      <c r="AC26" s="44"/>
      <c r="AD26" s="44"/>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38" customFormat="1" x14ac:dyDescent="0.2">
      <c r="A27" s="23"/>
      <c r="B27" s="23"/>
      <c r="C27" s="23"/>
      <c r="D27" s="23"/>
      <c r="E27" s="23"/>
      <c r="F27" s="23"/>
      <c r="G27" s="23"/>
      <c r="H27" s="23"/>
      <c r="I27" s="23"/>
      <c r="J27" s="23"/>
      <c r="K27" s="23"/>
      <c r="L27" s="23"/>
      <c r="N27" s="36"/>
      <c r="R27" s="42"/>
      <c r="S27" s="42"/>
      <c r="T27" s="44"/>
      <c r="U27" s="44"/>
      <c r="V27" s="44"/>
      <c r="W27" s="44"/>
      <c r="X27" s="44"/>
      <c r="Y27" s="44"/>
      <c r="Z27" s="44"/>
      <c r="AA27" s="44"/>
      <c r="AB27" s="44"/>
      <c r="AC27" s="44"/>
      <c r="AD27" s="44"/>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38" customFormat="1" x14ac:dyDescent="0.2">
      <c r="A29" s="23"/>
      <c r="B29" s="23"/>
      <c r="C29" s="23"/>
      <c r="D29" s="23"/>
      <c r="E29" s="23"/>
      <c r="F29" s="23"/>
      <c r="G29" s="23"/>
      <c r="H29" s="23"/>
      <c r="I29" s="23"/>
      <c r="J29" s="23"/>
      <c r="K29" s="23"/>
      <c r="L29" s="23"/>
      <c r="N29" s="36"/>
      <c r="R29" s="42"/>
      <c r="S29" s="42"/>
      <c r="T29" s="44"/>
      <c r="U29" s="44"/>
      <c r="V29" s="44"/>
      <c r="W29" s="44"/>
      <c r="X29" s="44"/>
      <c r="Y29" s="44"/>
      <c r="Z29" s="44"/>
      <c r="AA29" s="44"/>
      <c r="AB29" s="44"/>
      <c r="AC29" s="44"/>
      <c r="AD29" s="44"/>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38" customFormat="1" x14ac:dyDescent="0.2">
      <c r="A30" s="23"/>
      <c r="B30" s="23"/>
      <c r="C30" s="23"/>
      <c r="D30" s="23"/>
      <c r="E30" s="23"/>
      <c r="F30" s="23"/>
      <c r="G30" s="23"/>
      <c r="H30" s="23"/>
      <c r="I30" s="23"/>
      <c r="J30" s="23"/>
      <c r="K30" s="23"/>
      <c r="L30" s="23"/>
      <c r="N30" s="36"/>
      <c r="R30" s="42"/>
      <c r="S30" s="42"/>
      <c r="T30" s="44"/>
      <c r="U30" s="44"/>
      <c r="V30" s="44"/>
      <c r="W30" s="44"/>
      <c r="X30" s="44"/>
      <c r="Y30" s="44"/>
      <c r="Z30" s="44"/>
      <c r="AA30" s="44"/>
      <c r="AB30" s="44"/>
      <c r="AC30" s="44"/>
      <c r="AD30" s="44"/>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38" customFormat="1" x14ac:dyDescent="0.2">
      <c r="A31" s="23"/>
      <c r="B31" s="88" t="s">
        <v>65</v>
      </c>
      <c r="C31" s="23"/>
      <c r="D31" s="23"/>
      <c r="E31" s="89"/>
      <c r="F31" s="48"/>
      <c r="G31" s="23"/>
      <c r="H31" s="23"/>
      <c r="I31" s="23"/>
      <c r="J31" s="82"/>
      <c r="K31" s="48"/>
      <c r="L31" s="23"/>
      <c r="N31" s="36"/>
      <c r="R31" s="42"/>
      <c r="S31" s="42"/>
      <c r="T31" s="44"/>
      <c r="U31" s="44"/>
      <c r="V31" s="44"/>
      <c r="W31" s="44"/>
      <c r="X31" s="44"/>
      <c r="Y31" s="44"/>
      <c r="Z31" s="44"/>
      <c r="AA31" s="44"/>
      <c r="AB31" s="44"/>
      <c r="AC31" s="44"/>
      <c r="AD31" s="44"/>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38" customFormat="1" x14ac:dyDescent="0.2">
      <c r="A32" s="24" t="s">
        <v>66</v>
      </c>
      <c r="B32" s="23" t="str">
        <f ca="1">[1]!xlv(B34)</f>
        <v>I₂ × h / (I₁ × L)</v>
      </c>
      <c r="C32" s="90"/>
      <c r="D32" s="24" t="s">
        <v>56</v>
      </c>
      <c r="E32" s="23" t="str">
        <f ca="1">[1]!xlv(E34)</f>
        <v>(L - (a / 2) - (b / 2))</v>
      </c>
      <c r="F32" s="23"/>
      <c r="G32" s="23"/>
      <c r="H32" s="23"/>
      <c r="I32" s="23"/>
      <c r="J32" s="23"/>
      <c r="K32" s="23"/>
      <c r="L32" s="23"/>
      <c r="N32" s="36"/>
      <c r="R32" s="42"/>
      <c r="S32" s="42"/>
      <c r="T32" s="44"/>
      <c r="U32" s="44"/>
      <c r="V32" s="44"/>
      <c r="W32" s="44"/>
      <c r="X32" s="44"/>
      <c r="Y32" s="44"/>
      <c r="Z32" s="44"/>
      <c r="AA32" s="44"/>
      <c r="AB32" s="44"/>
      <c r="AC32" s="44"/>
      <c r="AD32" s="44"/>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23" customFormat="1" x14ac:dyDescent="0.2">
      <c r="A33" s="24" t="s">
        <v>67</v>
      </c>
      <c r="B33" s="23" t="str">
        <f>[1]!xln(B34)</f>
        <v>54 × 30 / (5 × 40)</v>
      </c>
      <c r="D33" s="24" t="s">
        <v>67</v>
      </c>
      <c r="E33" s="23" t="str">
        <f>[1]!xln(E34)</f>
        <v>(40 - (10 / 2) - (20 / 2))</v>
      </c>
      <c r="L33" s="63"/>
      <c r="M33" s="38"/>
      <c r="N33" s="42"/>
      <c r="O33" s="42"/>
      <c r="P33" s="44"/>
      <c r="Q33" s="44"/>
      <c r="R33" s="44"/>
      <c r="S33" s="42"/>
      <c r="T33" s="44"/>
      <c r="U33" s="44"/>
      <c r="V33" s="44"/>
      <c r="W33" s="44"/>
      <c r="X33" s="44"/>
      <c r="Y33" s="44"/>
      <c r="Z33" s="44"/>
      <c r="AA33" s="44"/>
      <c r="AB33" s="44"/>
      <c r="AC33" s="44"/>
      <c r="AD33" s="44"/>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A34" s="24" t="s">
        <v>66</v>
      </c>
      <c r="B34" s="83">
        <f>H24*H19/(H23*H21)</f>
        <v>8.1</v>
      </c>
      <c r="D34" s="24" t="s">
        <v>56</v>
      </c>
      <c r="E34" s="23">
        <f>(H21-(H15/2)-(H16/2))</f>
        <v>25</v>
      </c>
      <c r="L34" s="63"/>
      <c r="M34" s="38"/>
      <c r="N34" s="42"/>
      <c r="O34" s="42"/>
      <c r="P34" s="44"/>
      <c r="Q34" s="44"/>
      <c r="R34" s="44"/>
      <c r="S34" s="42"/>
      <c r="T34" s="44"/>
      <c r="U34" s="44"/>
      <c r="V34" s="44"/>
      <c r="W34" s="44"/>
      <c r="X34" s="44"/>
      <c r="Y34" s="44"/>
      <c r="Z34" s="44"/>
      <c r="AA34" s="44"/>
      <c r="AB34" s="44"/>
      <c r="AC34" s="44"/>
      <c r="AD34" s="44"/>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L35" s="63"/>
      <c r="M35" s="38"/>
      <c r="N35" s="42"/>
      <c r="O35" s="42"/>
      <c r="P35" s="44"/>
      <c r="Q35" s="44"/>
      <c r="R35" s="44"/>
      <c r="S35" s="42"/>
      <c r="T35" s="44"/>
      <c r="U35" s="44"/>
      <c r="V35" s="44"/>
      <c r="W35" s="44"/>
      <c r="X35" s="44"/>
      <c r="Y35" s="44"/>
      <c r="Z35" s="44"/>
      <c r="AA35" s="44"/>
      <c r="AB35" s="44"/>
      <c r="AC35" s="44"/>
      <c r="AD35" s="44"/>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ht="14.25" x14ac:dyDescent="0.2">
      <c r="A36" s="82" t="s">
        <v>68</v>
      </c>
      <c r="B36" s="23" t="str">
        <f ca="1">[1]!xlv(B38)</f>
        <v xml:space="preserve"> - (w × c / (24 × L) × ((24 × (d³ / L)) - (6 × (b × c² / L)) + (3 × c² / L + 4 × c² - (24 × d²))))</v>
      </c>
      <c r="L36" s="63"/>
      <c r="M36" s="38"/>
      <c r="N36" s="42"/>
      <c r="O36" s="42"/>
      <c r="P36" s="44"/>
      <c r="Q36" s="44"/>
      <c r="R36" s="44"/>
      <c r="S36" s="42"/>
      <c r="T36" s="44"/>
      <c r="U36" s="44"/>
      <c r="V36" s="44"/>
      <c r="W36" s="44"/>
      <c r="X36" s="44"/>
      <c r="Y36" s="44"/>
      <c r="Z36" s="44"/>
      <c r="AA36" s="44"/>
      <c r="AB36" s="44"/>
      <c r="AC36" s="44"/>
      <c r="AD36" s="44"/>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row>
    <row r="37" spans="1:171" s="23" customFormat="1" x14ac:dyDescent="0.2">
      <c r="A37" s="24" t="s">
        <v>67</v>
      </c>
      <c r="B37" s="23" t="str">
        <f>[1]!xln(B38)</f>
        <v xml:space="preserve"> - (10 × 10 / (24 × 40) × ((24 × (25³ / 40)) - (6 × (20 × 10² / 40)) + (3 × 10² / 40 + 4 × 10² - (24 × 25²))))</v>
      </c>
      <c r="C37" s="91"/>
      <c r="D37" s="91"/>
      <c r="H37" s="81"/>
      <c r="L37" s="63"/>
      <c r="M37" s="38"/>
      <c r="N37" s="42"/>
      <c r="O37" s="42"/>
      <c r="P37" s="44"/>
      <c r="Q37" s="44"/>
      <c r="R37" s="44"/>
      <c r="S37" s="42"/>
      <c r="T37" s="44"/>
      <c r="U37" s="44"/>
      <c r="V37" s="44"/>
      <c r="W37" s="44"/>
      <c r="X37" s="44"/>
      <c r="Y37" s="44"/>
      <c r="Z37" s="44"/>
      <c r="AA37" s="44"/>
      <c r="AB37" s="44"/>
      <c r="AC37" s="44"/>
      <c r="AD37" s="44"/>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row>
    <row r="38" spans="1:171" s="23" customFormat="1" ht="14.25" x14ac:dyDescent="0.2">
      <c r="A38" s="82" t="s">
        <v>68</v>
      </c>
      <c r="B38" s="92">
        <f>-(H20*H17/(24*H21)*((24*(E34^3/H21))-(6*(H16*H17^2/H21))+(3*H17^2/H21+4*H17^2-(24*E34^2))))</f>
        <v>574.73958333333337</v>
      </c>
      <c r="E38" s="93"/>
      <c r="F38" s="48"/>
      <c r="L38" s="63"/>
      <c r="M38" s="38"/>
      <c r="N38" s="42"/>
      <c r="O38" s="42"/>
      <c r="P38" s="44"/>
      <c r="Q38" s="44"/>
      <c r="R38" s="44"/>
      <c r="S38" s="42"/>
      <c r="T38" s="44"/>
      <c r="U38" s="44"/>
      <c r="V38" s="44"/>
      <c r="W38" s="44"/>
      <c r="X38" s="44"/>
      <c r="Y38" s="44"/>
      <c r="Z38" s="44"/>
      <c r="AA38" s="44"/>
      <c r="AB38" s="44"/>
      <c r="AC38" s="44"/>
      <c r="AD38" s="44"/>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row>
    <row r="39" spans="1:171" s="23" customFormat="1" x14ac:dyDescent="0.2">
      <c r="B39" s="83"/>
      <c r="I39" s="81"/>
      <c r="J39" s="82"/>
      <c r="L39" s="63"/>
      <c r="M39" s="38"/>
      <c r="N39" s="42"/>
      <c r="O39" s="42"/>
      <c r="P39" s="44"/>
      <c r="Q39" s="44"/>
      <c r="R39" s="44"/>
      <c r="S39" s="42"/>
      <c r="T39" s="44"/>
      <c r="U39" s="44"/>
      <c r="V39" s="44"/>
      <c r="W39" s="44"/>
      <c r="X39" s="44"/>
      <c r="Y39" s="44"/>
      <c r="Z39" s="44"/>
      <c r="AA39" s="44"/>
      <c r="AB39" s="44"/>
      <c r="AC39" s="44"/>
      <c r="AD39" s="44"/>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row>
    <row r="40" spans="1:171" s="23" customFormat="1" ht="14.25" x14ac:dyDescent="0.25">
      <c r="A40" s="24" t="s">
        <v>69</v>
      </c>
      <c r="B40" s="83" t="str">
        <f ca="1">[1]!xlv(B43)</f>
        <v>(w × c / (24 × L) × ((24 × d³ / L) - (6 × (b × c² / L)) + (3 × (c³ / L) + (2 × c²) - (48 × d²) + 24 × d × L)))</v>
      </c>
      <c r="E40" s="48"/>
      <c r="F40" s="48"/>
      <c r="J40" s="22"/>
      <c r="M40" s="38"/>
      <c r="N40" s="36"/>
      <c r="O40" s="38"/>
      <c r="P40" s="38"/>
      <c r="Q40" s="38"/>
      <c r="R40" s="42"/>
      <c r="S40" s="42"/>
      <c r="T40" s="44"/>
      <c r="U40" s="44"/>
      <c r="V40" s="44"/>
      <c r="W40" s="44"/>
      <c r="X40" s="44"/>
      <c r="Y40" s="44"/>
      <c r="Z40" s="44"/>
      <c r="AA40" s="44"/>
      <c r="AB40" s="44"/>
      <c r="AC40" s="44"/>
      <c r="AD40" s="44"/>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row>
    <row r="41" spans="1:171" s="23" customFormat="1" x14ac:dyDescent="0.2">
      <c r="A41" s="24" t="s">
        <v>67</v>
      </c>
      <c r="B41" s="101" t="str">
        <f>[1]!xln(B43)</f>
        <v>(10 × 10 / (24 × 40) × ((24 × 25³ / 40) - (6 × (20 × 10² / 40)) + (3 × (10³ / 40) + (2 × 10²) - (48 × 25²) + 24 × 25 × 40)))</v>
      </c>
      <c r="C41" s="101"/>
      <c r="D41" s="101"/>
      <c r="E41" s="101"/>
      <c r="F41" s="101"/>
      <c r="G41" s="101"/>
      <c r="H41" s="101"/>
      <c r="I41" s="101"/>
      <c r="J41" s="101"/>
      <c r="M41" s="38"/>
      <c r="N41" s="36"/>
      <c r="O41" s="38"/>
      <c r="P41" s="38"/>
      <c r="Q41" s="38"/>
      <c r="R41" s="42"/>
      <c r="S41" s="42"/>
      <c r="T41" s="44"/>
      <c r="U41" s="44"/>
      <c r="V41" s="44"/>
      <c r="W41" s="44"/>
      <c r="X41" s="44"/>
      <c r="Y41" s="44"/>
      <c r="Z41" s="44"/>
      <c r="AA41" s="44"/>
      <c r="AB41" s="44"/>
      <c r="AC41" s="44"/>
      <c r="AD41" s="44"/>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row>
    <row r="42" spans="1:171" s="23" customFormat="1" x14ac:dyDescent="0.2">
      <c r="B42" s="101"/>
      <c r="C42" s="101"/>
      <c r="D42" s="101"/>
      <c r="E42" s="101"/>
      <c r="F42" s="101"/>
      <c r="G42" s="101"/>
      <c r="H42" s="101"/>
      <c r="I42" s="101"/>
      <c r="J42" s="101"/>
      <c r="M42" s="38"/>
      <c r="N42" s="36"/>
      <c r="O42" s="38"/>
      <c r="P42" s="38"/>
      <c r="Q42" s="38"/>
      <c r="R42" s="42"/>
      <c r="S42" s="42"/>
      <c r="T42" s="44"/>
      <c r="U42" s="44"/>
      <c r="V42" s="44"/>
      <c r="W42" s="44"/>
      <c r="X42" s="44"/>
      <c r="Y42" s="44"/>
      <c r="Z42" s="44"/>
      <c r="AA42" s="44"/>
      <c r="AB42" s="44"/>
      <c r="AC42" s="44"/>
      <c r="AD42" s="44"/>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71" s="23" customFormat="1" ht="14.25" x14ac:dyDescent="0.25">
      <c r="A43" s="24" t="s">
        <v>69</v>
      </c>
      <c r="B43" s="94">
        <f>(H20*H17/(24*H21)*((24*E34^3/H21)-(6*(H16*H17^2/H21))+(3*(H17^3/H21)+(2*H17^2)-(48*E34^2)+24*E34*H21)))</f>
        <v>348.95833333333337</v>
      </c>
      <c r="F43" s="48"/>
      <c r="J43" s="22"/>
      <c r="M43" s="38"/>
      <c r="N43" s="36"/>
      <c r="O43" s="38"/>
      <c r="P43" s="38"/>
      <c r="Q43" s="38"/>
      <c r="R43" s="42"/>
      <c r="S43" s="42"/>
      <c r="T43" s="44"/>
      <c r="U43" s="44"/>
      <c r="V43" s="44"/>
      <c r="W43" s="44"/>
      <c r="X43" s="44"/>
      <c r="Y43" s="44"/>
      <c r="Z43" s="44"/>
      <c r="AA43" s="44"/>
      <c r="AB43" s="44"/>
      <c r="AC43" s="44"/>
      <c r="AD43" s="44"/>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x14ac:dyDescent="0.2">
      <c r="J44" s="22"/>
      <c r="M44" s="38"/>
      <c r="N44" s="36"/>
      <c r="O44" s="38"/>
      <c r="P44" s="38"/>
      <c r="Q44" s="38"/>
      <c r="R44" s="42"/>
      <c r="S44" s="42"/>
      <c r="T44" s="44"/>
      <c r="U44" s="44"/>
      <c r="V44" s="44"/>
      <c r="W44" s="44"/>
      <c r="X44" s="44"/>
      <c r="Y44" s="44"/>
      <c r="Z44" s="44"/>
      <c r="AA44" s="44"/>
      <c r="AB44" s="44"/>
      <c r="AC44" s="44"/>
      <c r="AD44" s="44"/>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x14ac:dyDescent="0.2">
      <c r="A45" s="79" t="s">
        <v>70</v>
      </c>
      <c r="B45" s="80" t="str">
        <f ca="1">[1]!xlv(B47)</f>
        <v>w × c × d / L + (X1 - X2) / (L × (6 × K + 1))</v>
      </c>
      <c r="D45" s="81"/>
      <c r="E45" s="82"/>
      <c r="J45" s="22"/>
      <c r="M45" s="38"/>
      <c r="N45" s="36"/>
      <c r="O45" s="38"/>
      <c r="P45" s="38"/>
      <c r="Q45" s="38"/>
      <c r="R45" s="42"/>
      <c r="S45" s="42"/>
      <c r="T45" s="44"/>
      <c r="U45" s="44"/>
      <c r="V45" s="44"/>
      <c r="W45" s="44"/>
      <c r="X45" s="44"/>
      <c r="Y45" s="44"/>
      <c r="Z45" s="44"/>
      <c r="AA45" s="44"/>
      <c r="AB45" s="44"/>
      <c r="AC45" s="44"/>
      <c r="AD45" s="44"/>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x14ac:dyDescent="0.2">
      <c r="A46" s="24" t="s">
        <v>67</v>
      </c>
      <c r="B46" s="83" t="str">
        <f>[1]!xln(B47)</f>
        <v>10 × 10 × 25 / 40 + (575 - 349) / (40 × (6 × 8.1 + 1))</v>
      </c>
      <c r="D46" s="81"/>
      <c r="E46" s="82"/>
      <c r="J46" s="22"/>
      <c r="M46" s="38"/>
      <c r="N46" s="36"/>
      <c r="O46" s="38"/>
      <c r="P46" s="38"/>
      <c r="Q46" s="38"/>
      <c r="R46" s="42"/>
      <c r="S46" s="42"/>
      <c r="T46" s="44"/>
      <c r="U46" s="44"/>
      <c r="V46" s="44"/>
      <c r="W46" s="44"/>
      <c r="X46" s="44"/>
      <c r="Y46" s="44"/>
      <c r="Z46" s="44"/>
      <c r="AA46" s="44"/>
      <c r="AB46" s="44"/>
      <c r="AC46" s="44"/>
      <c r="AD46" s="44"/>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x14ac:dyDescent="0.2">
      <c r="A47" s="79" t="s">
        <v>70</v>
      </c>
      <c r="B47" s="83">
        <f>H20*H17*E34/H21+(B38-B43)/(H21*(6*B34+1))</f>
        <v>62.613801033266128</v>
      </c>
      <c r="C47" s="23" t="s">
        <v>61</v>
      </c>
      <c r="J47" s="22"/>
      <c r="M47" s="38"/>
      <c r="N47" s="36"/>
      <c r="O47" s="38"/>
      <c r="P47" s="38"/>
      <c r="Q47" s="38"/>
      <c r="R47" s="42"/>
      <c r="S47" s="42"/>
      <c r="T47" s="44"/>
      <c r="U47" s="44"/>
      <c r="V47" s="44"/>
      <c r="W47" s="44"/>
      <c r="X47" s="44"/>
      <c r="Y47" s="44"/>
      <c r="Z47" s="44"/>
      <c r="AA47" s="44"/>
      <c r="AB47" s="44"/>
      <c r="AC47" s="44"/>
      <c r="AD47" s="44"/>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x14ac:dyDescent="0.2">
      <c r="M48" s="38"/>
      <c r="N48" s="36"/>
      <c r="O48" s="38"/>
      <c r="P48" s="38"/>
      <c r="Q48" s="38"/>
      <c r="R48" s="42"/>
      <c r="S48" s="42"/>
      <c r="T48" s="44"/>
      <c r="U48" s="44"/>
      <c r="V48" s="44"/>
      <c r="W48" s="44"/>
      <c r="X48" s="44"/>
      <c r="Y48" s="44"/>
      <c r="Z48" s="44"/>
      <c r="AA48" s="44"/>
      <c r="AB48" s="44"/>
      <c r="AC48" s="44"/>
      <c r="AD48" s="44"/>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ht="14.25" x14ac:dyDescent="0.25">
      <c r="A49" s="79" t="s">
        <v>71</v>
      </c>
      <c r="B49" s="23" t="str">
        <f ca="1">[1]!xlv(B51)</f>
        <v>w × c - VA</v>
      </c>
      <c r="M49" s="38"/>
      <c r="N49" s="36"/>
      <c r="O49" s="38"/>
      <c r="P49" s="38"/>
      <c r="Q49" s="38"/>
      <c r="R49" s="42"/>
      <c r="S49" s="42"/>
      <c r="T49" s="44"/>
      <c r="U49" s="44"/>
      <c r="V49" s="44"/>
      <c r="W49" s="44"/>
      <c r="X49" s="44"/>
      <c r="Y49" s="44"/>
      <c r="Z49" s="44"/>
      <c r="AA49" s="44"/>
      <c r="AB49" s="44"/>
      <c r="AC49" s="44"/>
      <c r="AD49" s="44"/>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x14ac:dyDescent="0.2">
      <c r="A50" s="24" t="s">
        <v>67</v>
      </c>
      <c r="B50" s="23" t="str">
        <f>[1]!xln(B51)</f>
        <v>10 × 10 - 62.6</v>
      </c>
      <c r="M50" s="38"/>
      <c r="N50" s="36"/>
      <c r="O50" s="38"/>
      <c r="P50" s="38"/>
      <c r="Q50" s="38"/>
      <c r="R50" s="42"/>
      <c r="S50" s="42"/>
      <c r="T50" s="44"/>
      <c r="U50" s="44"/>
      <c r="V50" s="44"/>
      <c r="W50" s="44"/>
      <c r="X50" s="44"/>
      <c r="Y50" s="44"/>
      <c r="Z50" s="44"/>
      <c r="AA50" s="44"/>
      <c r="AB50" s="44"/>
      <c r="AC50" s="44"/>
      <c r="AD50" s="44"/>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ht="14.25" x14ac:dyDescent="0.25">
      <c r="A51" s="79" t="s">
        <v>71</v>
      </c>
      <c r="B51" s="95">
        <f>H20*H17-B47</f>
        <v>37.386198966733872</v>
      </c>
      <c r="C51" s="23" t="s">
        <v>61</v>
      </c>
      <c r="M51" s="38"/>
      <c r="N51" s="36"/>
      <c r="O51" s="38"/>
      <c r="P51" s="38"/>
      <c r="Q51" s="38"/>
      <c r="R51" s="42"/>
      <c r="S51" s="42"/>
      <c r="T51" s="44"/>
      <c r="U51" s="44"/>
      <c r="V51" s="44"/>
      <c r="W51" s="44"/>
      <c r="X51" s="44"/>
      <c r="Y51" s="44"/>
      <c r="Z51" s="44"/>
      <c r="AA51" s="44"/>
      <c r="AB51" s="44"/>
      <c r="AC51" s="44"/>
      <c r="AD51" s="44"/>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x14ac:dyDescent="0.2">
      <c r="M52" s="38"/>
      <c r="N52" s="36"/>
      <c r="O52" s="38"/>
      <c r="P52" s="38"/>
      <c r="Q52" s="38"/>
      <c r="R52" s="42"/>
      <c r="S52" s="42"/>
      <c r="T52" s="44"/>
      <c r="U52" s="44"/>
      <c r="V52" s="44"/>
      <c r="W52" s="44"/>
      <c r="X52" s="44"/>
      <c r="Y52" s="44"/>
      <c r="Z52" s="44"/>
      <c r="AA52" s="44"/>
      <c r="AB52" s="44"/>
      <c r="AC52" s="44"/>
      <c r="AD52" s="44"/>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A53" s="79" t="s">
        <v>72</v>
      </c>
      <c r="B53" s="80" t="str">
        <f ca="1">[1]!xlv(B55)</f>
        <v>3 × (X1 + X2) / (2 × h × (K + 2))</v>
      </c>
      <c r="M53" s="38"/>
      <c r="N53" s="36"/>
      <c r="O53" s="38"/>
      <c r="P53" s="38"/>
      <c r="Q53" s="38"/>
      <c r="R53" s="42"/>
      <c r="S53" s="42"/>
      <c r="T53" s="44"/>
      <c r="U53" s="44"/>
      <c r="V53" s="44"/>
      <c r="W53" s="44"/>
      <c r="X53" s="44"/>
      <c r="Y53" s="44"/>
      <c r="Z53" s="44"/>
      <c r="AA53" s="44"/>
      <c r="AB53" s="44"/>
      <c r="AC53" s="44"/>
      <c r="AD53" s="44"/>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4" spans="1:185" x14ac:dyDescent="0.2">
      <c r="A54" s="24" t="s">
        <v>67</v>
      </c>
      <c r="B54" s="83" t="str">
        <f>[1]!xln(B55)</f>
        <v>3 × (575 + 349) / (2 × 30 × (8.1 + 2))</v>
      </c>
      <c r="C54" s="96"/>
      <c r="D54" s="23"/>
      <c r="E54" s="23"/>
      <c r="F54" s="23"/>
      <c r="G54" s="23"/>
      <c r="H54" s="23"/>
      <c r="I54" s="23"/>
      <c r="J54" s="23"/>
      <c r="K54" s="23"/>
    </row>
    <row r="55" spans="1:185" x14ac:dyDescent="0.2">
      <c r="A55" s="79" t="s">
        <v>72</v>
      </c>
      <c r="B55" s="95">
        <f>3*(B38+B43)/(2*H19*(B34+2))</f>
        <v>4.5727619636963697</v>
      </c>
      <c r="C55" s="23" t="s">
        <v>61</v>
      </c>
      <c r="D55" s="23"/>
      <c r="E55" s="23"/>
      <c r="F55" s="23"/>
      <c r="G55" s="23"/>
      <c r="H55" s="23"/>
      <c r="I55" s="23"/>
      <c r="J55" s="23"/>
      <c r="K55" s="23"/>
    </row>
    <row r="56" spans="1:185" x14ac:dyDescent="0.2">
      <c r="A56" s="23"/>
      <c r="B56" s="23"/>
      <c r="C56" s="23"/>
      <c r="D56" s="23"/>
      <c r="E56" s="23"/>
      <c r="F56" s="23"/>
      <c r="G56" s="23"/>
      <c r="H56" s="23"/>
      <c r="I56" s="23"/>
      <c r="J56" s="23"/>
      <c r="K56" s="23"/>
    </row>
    <row r="57" spans="1:185" s="23" customFormat="1" x14ac:dyDescent="0.2">
      <c r="A57" s="5"/>
      <c r="B57" s="5"/>
      <c r="C57" s="5"/>
      <c r="D57" s="5"/>
      <c r="E57" s="5"/>
      <c r="F57" s="5"/>
      <c r="G57" s="5"/>
      <c r="H57" s="5"/>
      <c r="I57" s="5"/>
      <c r="J57" s="48"/>
      <c r="K57" s="48"/>
      <c r="M57" s="38"/>
      <c r="N57" s="36"/>
      <c r="O57" s="38"/>
      <c r="P57" s="38"/>
      <c r="Q57" s="38"/>
      <c r="R57" s="42"/>
      <c r="S57" s="42"/>
      <c r="T57" s="44"/>
      <c r="U57" s="44"/>
      <c r="V57" s="44"/>
      <c r="W57" s="44"/>
      <c r="X57" s="44"/>
      <c r="Y57" s="44"/>
      <c r="Z57" s="44"/>
      <c r="AA57" s="44"/>
      <c r="AB57" s="44"/>
      <c r="AC57" s="44"/>
      <c r="AD57" s="44"/>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B58" s="84" t="s">
        <v>73</v>
      </c>
      <c r="C58" s="84"/>
      <c r="D58" s="84"/>
      <c r="E58" s="84"/>
      <c r="F58" s="84"/>
      <c r="G58" s="85"/>
      <c r="H58" s="86"/>
      <c r="I58" s="86"/>
      <c r="J58" s="86"/>
      <c r="K58" s="87"/>
      <c r="M58" s="38"/>
      <c r="N58" s="36"/>
      <c r="O58" s="38"/>
      <c r="P58" s="38"/>
      <c r="Q58" s="38"/>
      <c r="R58" s="42"/>
      <c r="S58" s="42"/>
      <c r="T58" s="44"/>
      <c r="U58" s="44"/>
      <c r="V58" s="44"/>
      <c r="W58" s="44"/>
      <c r="X58" s="44"/>
      <c r="Y58" s="44"/>
      <c r="Z58" s="44"/>
      <c r="AA58" s="44"/>
      <c r="AB58" s="44"/>
      <c r="AC58" s="44"/>
      <c r="AD58" s="44"/>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70"/>
      <c r="B59" s="70"/>
      <c r="C59" s="70"/>
      <c r="D59" s="71"/>
      <c r="E59" s="71"/>
      <c r="F59" s="72" t="s">
        <v>74</v>
      </c>
      <c r="G59" s="73" t="s">
        <v>75</v>
      </c>
      <c r="H59" s="74"/>
      <c r="I59" s="75"/>
      <c r="J59" s="75"/>
      <c r="K59" s="76"/>
      <c r="M59" s="38"/>
      <c r="N59" s="36"/>
      <c r="O59" s="38"/>
      <c r="P59" s="38"/>
      <c r="Q59" s="38"/>
      <c r="R59" s="42"/>
      <c r="S59" s="42"/>
      <c r="T59" s="44"/>
      <c r="U59" s="44"/>
      <c r="V59" s="44"/>
      <c r="W59" s="44"/>
      <c r="X59" s="44"/>
      <c r="Y59" s="44"/>
      <c r="Z59" s="44"/>
      <c r="AA59" s="44"/>
      <c r="AB59" s="44"/>
      <c r="AC59" s="44"/>
      <c r="AD59" s="44"/>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row r="60" spans="1:185" x14ac:dyDescent="0.2">
      <c r="A60" s="16"/>
      <c r="E60" s="6" t="s">
        <v>1</v>
      </c>
      <c r="F60" s="7" t="str">
        <f>$C$1</f>
        <v>S. Abbott</v>
      </c>
      <c r="H60" s="10"/>
      <c r="I60" s="6" t="s">
        <v>46</v>
      </c>
      <c r="J60" s="11" t="str">
        <f>$G$2</f>
        <v>AA-SM-026-046</v>
      </c>
      <c r="K60" s="12"/>
      <c r="L60" s="13"/>
      <c r="M60" s="36"/>
      <c r="O60" s="36"/>
      <c r="P60" s="36"/>
      <c r="S60" s="43"/>
      <c r="T60" s="42"/>
      <c r="AD60" s="45"/>
    </row>
    <row r="61" spans="1:185" s="47" customFormat="1" x14ac:dyDescent="0.2">
      <c r="A61" s="5"/>
      <c r="B61" s="5"/>
      <c r="C61" s="5"/>
      <c r="D61" s="5"/>
      <c r="E61" s="6" t="s">
        <v>2</v>
      </c>
      <c r="F61" s="10" t="str">
        <f>$C$2</f>
        <v>R. Abbott</v>
      </c>
      <c r="G61" s="5"/>
      <c r="H61" s="10"/>
      <c r="I61" s="6" t="s">
        <v>47</v>
      </c>
      <c r="J61" s="12" t="str">
        <f>$G$3</f>
        <v>A</v>
      </c>
      <c r="K61" s="12"/>
      <c r="L61" s="13"/>
      <c r="M61" s="36">
        <v>1</v>
      </c>
      <c r="N61" s="36"/>
      <c r="O61" s="36"/>
      <c r="P61" s="36"/>
      <c r="Q61" s="46"/>
      <c r="R61" s="42"/>
      <c r="S61" s="43"/>
      <c r="T61" s="42"/>
      <c r="U61" s="44"/>
      <c r="V61" s="44"/>
      <c r="W61" s="44"/>
      <c r="X61" s="44"/>
      <c r="Y61" s="44"/>
      <c r="Z61" s="44"/>
      <c r="AA61" s="44"/>
      <c r="AB61" s="44"/>
      <c r="AC61" s="44"/>
      <c r="AD61" s="44"/>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row>
    <row r="62" spans="1:185" x14ac:dyDescent="0.2">
      <c r="E62" s="6" t="s">
        <v>3</v>
      </c>
      <c r="F62" s="10" t="str">
        <f>$C$3</f>
        <v>27/08/2017</v>
      </c>
      <c r="H62" s="10"/>
      <c r="I62" s="6" t="s">
        <v>48</v>
      </c>
      <c r="J62" s="7" t="str">
        <f>L62&amp;" of "&amp;$G$1</f>
        <v>2 of 2</v>
      </c>
      <c r="K62" s="10"/>
      <c r="L62" s="13">
        <f>SUM($M$1:M61)</f>
        <v>2</v>
      </c>
      <c r="M62" s="36"/>
      <c r="O62" s="36"/>
      <c r="P62" s="36"/>
      <c r="S62" s="43"/>
      <c r="T62" s="42"/>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row>
    <row r="63" spans="1:185" x14ac:dyDescent="0.2">
      <c r="E63" s="6" t="s">
        <v>49</v>
      </c>
      <c r="F63" s="10" t="str">
        <f>$C$5</f>
        <v>STANDARD SPREADSHEET METHOD</v>
      </c>
      <c r="I63" s="14"/>
      <c r="J63" s="7"/>
      <c r="L63" s="5"/>
      <c r="M63" s="36"/>
      <c r="O63" s="36"/>
      <c r="P63" s="36"/>
      <c r="S63" s="43"/>
      <c r="T63" s="42"/>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row>
    <row r="64" spans="1:185" ht="15.75" x14ac:dyDescent="0.25">
      <c r="A64" s="48"/>
      <c r="B64" s="15" t="str">
        <f>$G$4</f>
        <v>BEAM ANALYSIS - FRAMEWORK - HORIZONTAL DISTRIBUTED LOAD FIXED SUPPORT</v>
      </c>
      <c r="C64" s="48"/>
      <c r="D64" s="48"/>
      <c r="E64" s="48"/>
      <c r="F64" s="48"/>
      <c r="G64" s="48"/>
      <c r="H64" s="48"/>
      <c r="I64" s="48"/>
      <c r="J64" s="48"/>
      <c r="K64" s="48"/>
      <c r="S64" s="43"/>
      <c r="T64" s="42"/>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row>
    <row r="65" spans="1:171" x14ac:dyDescent="0.2">
      <c r="E65" s="1"/>
      <c r="F65" s="10"/>
      <c r="G65" s="6"/>
      <c r="H65" s="49"/>
      <c r="K65" s="23"/>
      <c r="S65" s="43"/>
      <c r="T65" s="42"/>
    </row>
    <row r="66" spans="1:171" x14ac:dyDescent="0.2">
      <c r="E66" s="1"/>
      <c r="G66" s="6"/>
      <c r="H66" s="49"/>
      <c r="K66" s="23"/>
    </row>
    <row r="67" spans="1:171" ht="14.25" x14ac:dyDescent="0.25">
      <c r="A67" s="6" t="s">
        <v>76</v>
      </c>
      <c r="B67" s="5" t="str">
        <f ca="1">[1]!xlv(B69)</f>
        <v>(X1 + X2) / (2 × (K + 2)) - (X1 - X2) / (2 × (6 × K + 1))</v>
      </c>
      <c r="H67" s="77"/>
      <c r="K67" s="23"/>
      <c r="L67" s="38"/>
    </row>
    <row r="68" spans="1:171" x14ac:dyDescent="0.2">
      <c r="A68" s="6" t="s">
        <v>67</v>
      </c>
      <c r="B68" s="5" t="str">
        <f>[1]!xln(B69)</f>
        <v>(575 + 349) / (2 × (8.1 + 2)) - (575 - 349) / (2 × (6 × 8.1 + 1))</v>
      </c>
      <c r="C68" s="62"/>
      <c r="G68" s="58"/>
      <c r="K68" s="23"/>
      <c r="L68" s="38"/>
    </row>
    <row r="69" spans="1:171" s="38" customFormat="1" ht="14.25" x14ac:dyDescent="0.25">
      <c r="A69" s="6" t="s">
        <v>76</v>
      </c>
      <c r="B69" s="62">
        <f>(B38+B43)/(2*(B34+2))-(B38-B43)/(2*(6*B34+1))</f>
        <v>43.451598971641118</v>
      </c>
      <c r="C69" s="5" t="s">
        <v>61</v>
      </c>
      <c r="D69" s="5"/>
      <c r="E69" s="5"/>
      <c r="F69" s="5"/>
      <c r="G69" s="5"/>
      <c r="H69" s="5"/>
      <c r="I69" s="77"/>
      <c r="J69" s="51"/>
      <c r="K69" s="5"/>
      <c r="N69" s="36"/>
      <c r="R69" s="42"/>
      <c r="S69" s="42"/>
      <c r="T69" s="44"/>
      <c r="U69" s="44"/>
      <c r="V69" s="44"/>
      <c r="W69" s="44"/>
      <c r="X69" s="44"/>
      <c r="Y69" s="44"/>
      <c r="Z69" s="44"/>
      <c r="AA69" s="44"/>
      <c r="AB69" s="44"/>
      <c r="AC69" s="44"/>
      <c r="AD69" s="44"/>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row>
    <row r="70" spans="1:171" s="38" customFormat="1" x14ac:dyDescent="0.2">
      <c r="A70" s="5"/>
      <c r="B70" s="62"/>
      <c r="C70" s="5"/>
      <c r="D70" s="5"/>
      <c r="E70" s="55"/>
      <c r="F70" s="5"/>
      <c r="G70" s="58"/>
      <c r="H70" s="5"/>
      <c r="I70" s="78"/>
      <c r="J70" s="22"/>
      <c r="K70" s="23"/>
      <c r="L70" s="63"/>
      <c r="N70" s="36"/>
      <c r="R70" s="42"/>
      <c r="S70" s="42"/>
      <c r="T70" s="44"/>
      <c r="U70" s="44"/>
      <c r="V70" s="44"/>
      <c r="W70" s="44"/>
      <c r="X70" s="44"/>
      <c r="Y70" s="44"/>
      <c r="Z70" s="44"/>
      <c r="AA70" s="44"/>
      <c r="AB70" s="44"/>
      <c r="AC70" s="44"/>
      <c r="AD70" s="44"/>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row>
    <row r="71" spans="1:171" s="38" customFormat="1" ht="14.25" x14ac:dyDescent="0.25">
      <c r="A71" s="6" t="s">
        <v>77</v>
      </c>
      <c r="B71" s="62" t="str">
        <f ca="1">[1]!xlv(B73)</f>
        <v>(X1 + X2) / (2 × (K + 2)) + (X1 - X2) / (2 × (6 × K + 1))</v>
      </c>
      <c r="C71" s="5"/>
      <c r="D71" s="5"/>
      <c r="E71" s="5"/>
      <c r="F71" s="5"/>
      <c r="G71" s="5"/>
      <c r="H71" s="78"/>
      <c r="I71" s="78"/>
      <c r="J71" s="23"/>
      <c r="K71" s="23"/>
      <c r="L71" s="63"/>
      <c r="N71" s="36"/>
      <c r="R71" s="42"/>
      <c r="S71" s="42"/>
      <c r="T71" s="44"/>
      <c r="U71" s="44"/>
      <c r="V71" s="44"/>
      <c r="W71" s="44"/>
      <c r="X71" s="44"/>
      <c r="Y71" s="44"/>
      <c r="Z71" s="44"/>
      <c r="AA71" s="44"/>
      <c r="AB71" s="44"/>
      <c r="AC71" s="44"/>
      <c r="AD71" s="44"/>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row>
    <row r="72" spans="1:171" s="38" customFormat="1" x14ac:dyDescent="0.2">
      <c r="A72" s="6" t="s">
        <v>67</v>
      </c>
      <c r="B72" s="62" t="str">
        <f>[1]!xln(B73)</f>
        <v>(575 + 349) / (2 × (8.1 + 2)) + (575 - 349) / (2 × (6 × 8.1 + 1))</v>
      </c>
      <c r="C72" s="5"/>
      <c r="D72" s="5"/>
      <c r="E72" s="5"/>
      <c r="F72" s="5"/>
      <c r="G72" s="5"/>
      <c r="H72" s="78"/>
      <c r="I72" s="5"/>
      <c r="J72" s="22"/>
      <c r="K72" s="23"/>
      <c r="L72" s="63"/>
      <c r="N72" s="36"/>
      <c r="R72" s="42"/>
      <c r="S72" s="42"/>
      <c r="T72" s="44"/>
      <c r="U72" s="44"/>
      <c r="V72" s="44"/>
      <c r="W72" s="44"/>
      <c r="X72" s="44"/>
      <c r="Y72" s="44"/>
      <c r="Z72" s="44"/>
      <c r="AA72" s="44"/>
      <c r="AB72" s="44"/>
      <c r="AC72" s="44"/>
      <c r="AD72" s="44"/>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row>
    <row r="73" spans="1:171" s="38" customFormat="1" ht="14.25" x14ac:dyDescent="0.25">
      <c r="A73" s="6" t="s">
        <v>77</v>
      </c>
      <c r="B73" s="62">
        <f>(B38+B43)/(2*(B34+2))+(B38-B43)/(2*(6*B34+1))</f>
        <v>48.003640302286286</v>
      </c>
      <c r="C73" s="60" t="s">
        <v>61</v>
      </c>
      <c r="D73" s="5"/>
      <c r="E73" s="5"/>
      <c r="F73" s="5"/>
      <c r="G73" s="77"/>
      <c r="H73" s="5"/>
      <c r="I73" s="5"/>
      <c r="J73" s="22"/>
      <c r="K73" s="23"/>
      <c r="L73" s="63"/>
      <c r="N73" s="36"/>
      <c r="R73" s="42"/>
      <c r="S73" s="42"/>
      <c r="T73" s="44"/>
      <c r="U73" s="44"/>
      <c r="V73" s="44"/>
      <c r="W73" s="44"/>
      <c r="X73" s="44"/>
      <c r="Y73" s="44"/>
      <c r="Z73" s="44"/>
      <c r="AA73" s="44"/>
      <c r="AB73" s="44"/>
      <c r="AC73" s="44"/>
      <c r="AD73" s="44"/>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row>
    <row r="74" spans="1:171" s="38" customFormat="1" x14ac:dyDescent="0.2">
      <c r="A74" s="5"/>
      <c r="B74" s="1"/>
      <c r="C74" s="1"/>
      <c r="D74" s="51"/>
      <c r="E74" s="56"/>
      <c r="F74" s="5"/>
      <c r="G74" s="6"/>
      <c r="H74" s="52"/>
      <c r="I74" s="5"/>
      <c r="J74" s="5"/>
      <c r="K74" s="23"/>
      <c r="N74" s="36"/>
      <c r="R74" s="42"/>
      <c r="S74" s="42"/>
      <c r="T74" s="44"/>
      <c r="U74" s="44"/>
      <c r="V74" s="44"/>
      <c r="W74" s="44"/>
      <c r="X74" s="44"/>
      <c r="Y74" s="44"/>
      <c r="Z74" s="44"/>
      <c r="AA74" s="44"/>
      <c r="AB74" s="44"/>
      <c r="AC74" s="44"/>
      <c r="AD74" s="44"/>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row>
    <row r="75" spans="1:171" s="38" customFormat="1" x14ac:dyDescent="0.2">
      <c r="A75" s="5"/>
      <c r="B75" s="1"/>
      <c r="C75" s="1"/>
      <c r="D75" s="5"/>
      <c r="E75" s="5"/>
      <c r="F75" s="5"/>
      <c r="G75" s="5"/>
      <c r="H75" s="5"/>
      <c r="I75" s="5"/>
      <c r="J75" s="5"/>
      <c r="K75" s="5"/>
      <c r="N75" s="36"/>
      <c r="R75" s="42"/>
      <c r="S75" s="42"/>
      <c r="T75" s="44"/>
      <c r="U75" s="44"/>
      <c r="V75" s="44"/>
      <c r="W75" s="44"/>
      <c r="X75" s="44"/>
      <c r="Y75" s="44"/>
      <c r="Z75" s="44"/>
      <c r="AA75" s="44"/>
      <c r="AB75" s="44"/>
      <c r="AC75" s="44"/>
      <c r="AD75" s="44"/>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row>
    <row r="76" spans="1:171" s="38" customFormat="1" x14ac:dyDescent="0.2">
      <c r="A76" s="5"/>
      <c r="B76" s="50"/>
      <c r="C76" s="5"/>
      <c r="D76" s="5"/>
      <c r="E76" s="55"/>
      <c r="F76" s="1"/>
      <c r="G76" s="5"/>
      <c r="H76" s="5"/>
      <c r="I76" s="5"/>
      <c r="J76" s="51"/>
      <c r="K76" s="1"/>
      <c r="L76" s="23"/>
      <c r="N76" s="36"/>
      <c r="R76" s="42"/>
      <c r="S76" s="42"/>
      <c r="T76" s="44"/>
      <c r="U76" s="44"/>
      <c r="V76" s="44"/>
      <c r="W76" s="44"/>
      <c r="X76" s="44"/>
      <c r="Y76" s="44"/>
      <c r="Z76" s="44"/>
      <c r="AA76" s="44"/>
      <c r="AB76" s="44"/>
      <c r="AC76" s="44"/>
      <c r="AD76" s="44"/>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row>
    <row r="77" spans="1:171" s="38" customFormat="1" x14ac:dyDescent="0.2">
      <c r="A77" s="6"/>
      <c r="B77" s="5"/>
      <c r="C77" s="61"/>
      <c r="D77" s="6"/>
      <c r="E77" s="5"/>
      <c r="F77" s="5"/>
      <c r="G77" s="5"/>
      <c r="H77" s="5"/>
      <c r="I77" s="5"/>
      <c r="J77" s="5"/>
      <c r="K77" s="5"/>
      <c r="L77" s="23"/>
      <c r="N77" s="36"/>
      <c r="R77" s="42"/>
      <c r="S77" s="42"/>
      <c r="T77" s="44"/>
      <c r="U77" s="44"/>
      <c r="V77" s="44"/>
      <c r="W77" s="44"/>
      <c r="X77" s="44"/>
      <c r="Y77" s="44"/>
      <c r="Z77" s="44"/>
      <c r="AA77" s="44"/>
      <c r="AB77" s="44"/>
      <c r="AC77" s="44"/>
      <c r="AD77" s="44"/>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row>
    <row r="78" spans="1:171" s="38" customFormat="1" x14ac:dyDescent="0.2">
      <c r="A78" s="6"/>
      <c r="B78" s="5"/>
      <c r="C78" s="5"/>
      <c r="D78" s="6"/>
      <c r="E78" s="5"/>
      <c r="F78" s="5"/>
      <c r="G78" s="5"/>
      <c r="H78" s="5"/>
      <c r="I78" s="5"/>
      <c r="J78" s="5"/>
      <c r="K78" s="5"/>
      <c r="L78" s="23"/>
      <c r="N78" s="36"/>
      <c r="R78" s="42"/>
      <c r="S78" s="42"/>
      <c r="T78" s="44"/>
      <c r="U78" s="44"/>
      <c r="V78" s="44"/>
      <c r="W78" s="44"/>
      <c r="X78" s="44"/>
      <c r="Y78" s="44"/>
      <c r="Z78" s="44"/>
      <c r="AA78" s="44"/>
      <c r="AB78" s="44"/>
      <c r="AC78" s="44"/>
      <c r="AD78" s="44"/>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row>
    <row r="79" spans="1:171" s="38" customFormat="1" x14ac:dyDescent="0.2">
      <c r="A79" s="6"/>
      <c r="B79" s="62"/>
      <c r="C79" s="5"/>
      <c r="D79" s="6"/>
      <c r="E79" s="5"/>
      <c r="F79" s="5"/>
      <c r="G79" s="5"/>
      <c r="H79" s="5"/>
      <c r="I79" s="5"/>
      <c r="J79" s="5"/>
      <c r="K79" s="5"/>
      <c r="L79" s="23"/>
      <c r="N79" s="36"/>
      <c r="R79" s="42"/>
      <c r="S79" s="42"/>
      <c r="T79" s="44"/>
      <c r="U79" s="44"/>
      <c r="V79" s="44"/>
      <c r="W79" s="44"/>
      <c r="X79" s="44"/>
      <c r="Y79" s="44"/>
      <c r="Z79" s="44"/>
      <c r="AA79" s="44"/>
      <c r="AB79" s="44"/>
      <c r="AC79" s="44"/>
      <c r="AD79" s="44"/>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row>
    <row r="81" spans="1:171" s="38" customFormat="1" x14ac:dyDescent="0.2">
      <c r="A81" s="51"/>
      <c r="B81" s="5"/>
      <c r="C81" s="5"/>
      <c r="D81" s="5"/>
      <c r="E81" s="5"/>
      <c r="F81" s="5"/>
      <c r="G81" s="5"/>
      <c r="H81" s="5"/>
      <c r="I81" s="5"/>
      <c r="J81" s="5"/>
      <c r="K81" s="5"/>
      <c r="L81" s="23"/>
      <c r="N81" s="36"/>
      <c r="R81" s="42"/>
      <c r="S81" s="42"/>
      <c r="T81" s="44"/>
      <c r="U81" s="44"/>
      <c r="V81" s="44"/>
      <c r="W81" s="44"/>
      <c r="X81" s="44"/>
      <c r="Y81" s="44"/>
      <c r="Z81" s="44"/>
      <c r="AA81" s="44"/>
      <c r="AB81" s="44"/>
      <c r="AC81" s="44"/>
      <c r="AD81" s="44"/>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row>
    <row r="82" spans="1:171" s="38" customFormat="1" x14ac:dyDescent="0.2">
      <c r="A82" s="23"/>
      <c r="B82" s="23"/>
      <c r="C82" s="23"/>
      <c r="D82" s="23"/>
      <c r="E82" s="23"/>
      <c r="F82" s="23"/>
      <c r="G82" s="23"/>
      <c r="H82" s="23"/>
      <c r="I82" s="23"/>
      <c r="J82" s="23"/>
      <c r="K82" s="23"/>
      <c r="L82" s="23"/>
      <c r="N82" s="36"/>
      <c r="R82" s="42"/>
      <c r="S82" s="42"/>
      <c r="T82" s="44"/>
      <c r="U82" s="44"/>
      <c r="V82" s="44"/>
      <c r="W82" s="44"/>
      <c r="X82" s="44"/>
      <c r="Y82" s="44"/>
      <c r="Z82" s="44"/>
      <c r="AA82" s="44"/>
      <c r="AB82" s="44"/>
      <c r="AC82" s="44"/>
      <c r="AD82" s="44"/>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row>
    <row r="83" spans="1:171" s="38" customFormat="1" x14ac:dyDescent="0.2">
      <c r="A83" s="23"/>
      <c r="B83" s="23"/>
      <c r="C83" s="23"/>
      <c r="D83" s="23"/>
      <c r="E83" s="23"/>
      <c r="F83" s="23"/>
      <c r="G83" s="23"/>
      <c r="H83" s="23"/>
      <c r="I83" s="23"/>
      <c r="J83" s="23"/>
      <c r="K83" s="23"/>
      <c r="L83" s="23"/>
      <c r="N83" s="36"/>
      <c r="R83" s="42"/>
      <c r="S83" s="42"/>
      <c r="T83" s="44"/>
      <c r="U83" s="44"/>
      <c r="V83" s="44"/>
      <c r="W83" s="44"/>
      <c r="X83" s="44"/>
      <c r="Y83" s="44"/>
      <c r="Z83" s="44"/>
      <c r="AA83" s="44"/>
      <c r="AB83" s="44"/>
      <c r="AC83" s="44"/>
      <c r="AD83" s="44"/>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row>
    <row r="84" spans="1:171" s="38" customFormat="1" x14ac:dyDescent="0.2">
      <c r="A84" s="23"/>
      <c r="B84" s="23"/>
      <c r="C84" s="23"/>
      <c r="D84" s="23"/>
      <c r="E84" s="23"/>
      <c r="F84" s="23"/>
      <c r="G84" s="23"/>
      <c r="H84" s="23"/>
      <c r="I84" s="23"/>
      <c r="J84" s="23"/>
      <c r="K84" s="23"/>
      <c r="L84" s="23"/>
      <c r="N84" s="36"/>
      <c r="R84" s="42"/>
      <c r="S84" s="42"/>
      <c r="T84" s="44"/>
      <c r="U84" s="44"/>
      <c r="V84" s="44"/>
      <c r="W84" s="44"/>
      <c r="X84" s="44"/>
      <c r="Y84" s="44"/>
      <c r="Z84" s="44"/>
      <c r="AA84" s="44"/>
      <c r="AB84" s="44"/>
      <c r="AC84" s="44"/>
      <c r="AD84" s="44"/>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row>
    <row r="85" spans="1:171" s="23" customFormat="1" x14ac:dyDescent="0.2">
      <c r="L85" s="63"/>
      <c r="M85" s="38"/>
      <c r="N85" s="42"/>
      <c r="O85" s="42"/>
      <c r="P85" s="44"/>
      <c r="Q85" s="44"/>
      <c r="R85" s="44"/>
      <c r="S85" s="42"/>
      <c r="T85" s="44"/>
      <c r="U85" s="44"/>
      <c r="V85" s="44"/>
      <c r="W85" s="44"/>
      <c r="X85" s="44"/>
      <c r="Y85" s="44"/>
      <c r="Z85" s="44"/>
      <c r="AA85" s="44"/>
      <c r="AB85" s="44"/>
      <c r="AC85" s="44"/>
      <c r="AD85" s="44"/>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row>
    <row r="86" spans="1:171" s="23" customFormat="1" x14ac:dyDescent="0.2">
      <c r="L86" s="63"/>
      <c r="M86" s="38"/>
      <c r="N86" s="42"/>
      <c r="O86" s="42"/>
      <c r="P86" s="44"/>
      <c r="Q86" s="44"/>
      <c r="R86" s="44"/>
      <c r="S86" s="42"/>
      <c r="T86" s="44"/>
      <c r="U86" s="44"/>
      <c r="V86" s="44"/>
      <c r="W86" s="44"/>
      <c r="X86" s="44"/>
      <c r="Y86" s="44"/>
      <c r="Z86" s="44"/>
      <c r="AA86" s="44"/>
      <c r="AB86" s="44"/>
      <c r="AC86" s="44"/>
      <c r="AD86" s="44"/>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row>
    <row r="87" spans="1:171" s="23" customFormat="1" x14ac:dyDescent="0.2">
      <c r="L87" s="63"/>
      <c r="M87" s="38"/>
      <c r="N87" s="42"/>
      <c r="O87" s="42"/>
      <c r="P87" s="44"/>
      <c r="Q87" s="44"/>
      <c r="R87" s="44"/>
      <c r="S87" s="42"/>
      <c r="T87" s="44"/>
      <c r="U87" s="44"/>
      <c r="V87" s="44"/>
      <c r="W87" s="44"/>
      <c r="X87" s="44"/>
      <c r="Y87" s="44"/>
      <c r="Z87" s="44"/>
      <c r="AA87" s="44"/>
      <c r="AB87" s="44"/>
      <c r="AC87" s="44"/>
      <c r="AD87" s="44"/>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row>
    <row r="88" spans="1:171" s="23" customFormat="1" x14ac:dyDescent="0.2">
      <c r="L88" s="63"/>
      <c r="M88" s="38"/>
      <c r="N88" s="42"/>
      <c r="O88" s="42"/>
      <c r="P88" s="44"/>
      <c r="Q88" s="44"/>
      <c r="R88" s="44"/>
      <c r="S88" s="42"/>
      <c r="T88" s="44"/>
      <c r="U88" s="44"/>
      <c r="V88" s="44"/>
      <c r="W88" s="44"/>
      <c r="X88" s="44"/>
      <c r="Y88" s="44"/>
      <c r="Z88" s="44"/>
      <c r="AA88" s="44"/>
      <c r="AB88" s="44"/>
      <c r="AC88" s="44"/>
      <c r="AD88" s="44"/>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row>
    <row r="89" spans="1:171" s="23" customFormat="1" x14ac:dyDescent="0.2">
      <c r="A89" s="79"/>
      <c r="B89" s="80"/>
      <c r="D89" s="81"/>
      <c r="E89" s="82"/>
      <c r="J89" s="22"/>
      <c r="L89" s="63"/>
      <c r="M89" s="38"/>
      <c r="N89" s="42"/>
      <c r="O89" s="42"/>
      <c r="P89" s="44"/>
      <c r="Q89" s="44"/>
      <c r="R89" s="44"/>
      <c r="S89" s="42"/>
      <c r="T89" s="44"/>
      <c r="U89" s="44"/>
      <c r="V89" s="44"/>
      <c r="W89" s="44"/>
      <c r="X89" s="44"/>
      <c r="Y89" s="44"/>
      <c r="Z89" s="44"/>
      <c r="AA89" s="44"/>
      <c r="AB89" s="44"/>
      <c r="AC89" s="44"/>
      <c r="AD89" s="44"/>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row>
    <row r="90" spans="1:171" s="23" customFormat="1" x14ac:dyDescent="0.2">
      <c r="A90" s="24"/>
      <c r="B90" s="83"/>
      <c r="D90" s="81"/>
      <c r="E90" s="82"/>
      <c r="J90" s="22"/>
      <c r="L90" s="63"/>
      <c r="M90" s="38"/>
      <c r="N90" s="42"/>
      <c r="O90" s="42"/>
      <c r="P90" s="44"/>
      <c r="Q90" s="44"/>
      <c r="R90" s="44"/>
      <c r="S90" s="42"/>
      <c r="T90" s="44"/>
      <c r="U90" s="44"/>
      <c r="V90" s="44"/>
      <c r="W90" s="44"/>
      <c r="X90" s="44"/>
      <c r="Y90" s="44"/>
      <c r="Z90" s="44"/>
      <c r="AA90" s="44"/>
      <c r="AB90" s="44"/>
      <c r="AC90" s="44"/>
      <c r="AD90" s="44"/>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row>
    <row r="91" spans="1:171" s="23" customFormat="1" x14ac:dyDescent="0.2">
      <c r="A91" s="79"/>
      <c r="B91" s="83"/>
      <c r="J91" s="22"/>
      <c r="L91" s="63"/>
      <c r="M91" s="38"/>
      <c r="N91" s="42"/>
      <c r="O91" s="42"/>
      <c r="P91" s="44"/>
      <c r="Q91" s="44"/>
      <c r="R91" s="44"/>
      <c r="S91" s="42"/>
      <c r="T91" s="44"/>
      <c r="U91" s="44"/>
      <c r="V91" s="44"/>
      <c r="W91" s="44"/>
      <c r="X91" s="44"/>
      <c r="Y91" s="44"/>
      <c r="Z91" s="44"/>
      <c r="AA91" s="44"/>
      <c r="AB91" s="44"/>
      <c r="AC91" s="44"/>
      <c r="AD91" s="44"/>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row>
    <row r="92" spans="1:171" s="23" customFormat="1" x14ac:dyDescent="0.2">
      <c r="A92" s="5"/>
      <c r="B92" s="5"/>
      <c r="C92" s="5"/>
      <c r="D92" s="5"/>
      <c r="E92" s="5"/>
      <c r="F92" s="5"/>
      <c r="G92" s="5"/>
      <c r="H92" s="5"/>
      <c r="I92" s="5"/>
      <c r="J92" s="5"/>
      <c r="K92" s="5"/>
      <c r="M92" s="38"/>
      <c r="N92" s="36"/>
      <c r="O92" s="38"/>
      <c r="P92" s="38"/>
      <c r="Q92" s="38"/>
      <c r="R92" s="42"/>
      <c r="S92" s="42"/>
      <c r="T92" s="44"/>
      <c r="U92" s="44"/>
      <c r="V92" s="44"/>
      <c r="W92" s="44"/>
      <c r="X92" s="44"/>
      <c r="Y92" s="44"/>
      <c r="Z92" s="44"/>
      <c r="AA92" s="44"/>
      <c r="AB92" s="44"/>
      <c r="AC92" s="44"/>
      <c r="AD92" s="44"/>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row>
    <row r="93" spans="1:171" s="23" customFormat="1" x14ac:dyDescent="0.2">
      <c r="A93" s="2"/>
      <c r="B93" s="5"/>
      <c r="C93" s="5"/>
      <c r="D93" s="5"/>
      <c r="E93" s="5"/>
      <c r="F93" s="5"/>
      <c r="G93" s="5"/>
      <c r="H93" s="5"/>
      <c r="I93" s="5"/>
      <c r="J93" s="5"/>
      <c r="K93" s="5"/>
      <c r="M93" s="38"/>
      <c r="N93" s="36"/>
      <c r="O93" s="38"/>
      <c r="P93" s="38"/>
      <c r="Q93" s="38"/>
      <c r="R93" s="42"/>
      <c r="S93" s="42"/>
      <c r="T93" s="44"/>
      <c r="U93" s="44"/>
      <c r="V93" s="44"/>
      <c r="W93" s="44"/>
      <c r="X93" s="44"/>
      <c r="Y93" s="44"/>
      <c r="Z93" s="44"/>
      <c r="AA93" s="44"/>
      <c r="AB93" s="44"/>
      <c r="AC93" s="44"/>
      <c r="AD93" s="44"/>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row>
    <row r="94" spans="1:171" s="23" customFormat="1" x14ac:dyDescent="0.2">
      <c r="A94" s="6"/>
      <c r="B94" s="5"/>
      <c r="C94" s="5"/>
      <c r="D94" s="5"/>
      <c r="E94" s="5"/>
      <c r="F94" s="5"/>
      <c r="G94" s="5"/>
      <c r="H94" s="5"/>
      <c r="I94" s="5"/>
      <c r="J94" s="5"/>
      <c r="K94" s="5"/>
      <c r="M94" s="38"/>
      <c r="N94" s="36"/>
      <c r="O94" s="38"/>
      <c r="P94" s="38"/>
      <c r="Q94" s="38"/>
      <c r="R94" s="42"/>
      <c r="S94" s="42"/>
      <c r="T94" s="44"/>
      <c r="U94" s="44"/>
      <c r="V94" s="44"/>
      <c r="W94" s="44"/>
      <c r="X94" s="44"/>
      <c r="Y94" s="44"/>
      <c r="Z94" s="44"/>
      <c r="AA94" s="44"/>
      <c r="AB94" s="44"/>
      <c r="AC94" s="44"/>
      <c r="AD94" s="44"/>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row>
    <row r="95" spans="1:171" s="23" customFormat="1" x14ac:dyDescent="0.2">
      <c r="A95" s="2"/>
      <c r="B95" s="65"/>
      <c r="C95" s="5"/>
      <c r="D95" s="5"/>
      <c r="E95" s="5"/>
      <c r="F95" s="5"/>
      <c r="G95" s="5"/>
      <c r="H95" s="5"/>
      <c r="I95" s="5"/>
      <c r="J95" s="5"/>
      <c r="K95" s="5"/>
      <c r="M95" s="38"/>
      <c r="N95" s="36"/>
      <c r="O95" s="38"/>
      <c r="P95" s="38"/>
      <c r="Q95" s="38"/>
      <c r="R95" s="42"/>
      <c r="S95" s="42"/>
      <c r="T95" s="44"/>
      <c r="U95" s="44"/>
      <c r="V95" s="44"/>
      <c r="W95" s="44"/>
      <c r="X95" s="44"/>
      <c r="Y95" s="44"/>
      <c r="Z95" s="44"/>
      <c r="AA95" s="44"/>
      <c r="AB95" s="44"/>
      <c r="AC95" s="44"/>
      <c r="AD95" s="44"/>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row>
    <row r="96" spans="1:171" s="23" customFormat="1" x14ac:dyDescent="0.2">
      <c r="A96" s="5"/>
      <c r="B96" s="5"/>
      <c r="C96" s="5"/>
      <c r="D96" s="5"/>
      <c r="E96" s="5"/>
      <c r="F96" s="5"/>
      <c r="G96" s="5"/>
      <c r="H96" s="5"/>
      <c r="I96" s="5"/>
      <c r="J96" s="5"/>
      <c r="K96" s="5"/>
      <c r="M96" s="38"/>
      <c r="N96" s="36"/>
      <c r="O96" s="38"/>
      <c r="P96" s="38"/>
      <c r="Q96" s="38"/>
      <c r="R96" s="42"/>
      <c r="S96" s="42"/>
      <c r="T96" s="44"/>
      <c r="U96" s="44"/>
      <c r="V96" s="44"/>
      <c r="W96" s="44"/>
      <c r="X96" s="44"/>
      <c r="Y96" s="44"/>
      <c r="Z96" s="44"/>
      <c r="AA96" s="44"/>
      <c r="AB96" s="44"/>
      <c r="AC96" s="44"/>
      <c r="AD96" s="44"/>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row>
    <row r="97" spans="1:185" s="23" customFormat="1" x14ac:dyDescent="0.2">
      <c r="A97" s="2"/>
      <c r="B97" s="64"/>
      <c r="C97" s="5"/>
      <c r="D97" s="5"/>
      <c r="E97" s="5"/>
      <c r="F97" s="5"/>
      <c r="G97" s="5"/>
      <c r="H97" s="5"/>
      <c r="I97" s="5"/>
      <c r="J97" s="5"/>
      <c r="K97" s="5"/>
      <c r="M97" s="38"/>
      <c r="N97" s="36"/>
      <c r="O97" s="38"/>
      <c r="P97" s="38"/>
      <c r="Q97" s="38"/>
      <c r="R97" s="42"/>
      <c r="S97" s="42"/>
      <c r="T97" s="44"/>
      <c r="U97" s="44"/>
      <c r="V97" s="44"/>
      <c r="W97" s="44"/>
      <c r="X97" s="44"/>
      <c r="Y97" s="44"/>
      <c r="Z97" s="44"/>
      <c r="AA97" s="44"/>
      <c r="AB97" s="44"/>
      <c r="AC97" s="44"/>
      <c r="AD97" s="44"/>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row>
    <row r="98" spans="1:185" s="23" customFormat="1" x14ac:dyDescent="0.2">
      <c r="A98" s="6"/>
      <c r="B98" s="62"/>
      <c r="C98" s="66"/>
      <c r="D98" s="5"/>
      <c r="E98" s="5"/>
      <c r="F98" s="5"/>
      <c r="G98" s="5"/>
      <c r="H98" s="5"/>
      <c r="I98" s="5"/>
      <c r="J98" s="5"/>
      <c r="K98" s="5"/>
      <c r="M98" s="38"/>
      <c r="N98" s="36"/>
      <c r="O98" s="38"/>
      <c r="P98" s="38"/>
      <c r="Q98" s="38"/>
      <c r="R98" s="42"/>
      <c r="S98" s="42"/>
      <c r="T98" s="44"/>
      <c r="U98" s="44"/>
      <c r="V98" s="44"/>
      <c r="W98" s="44"/>
      <c r="X98" s="44"/>
      <c r="Y98" s="44"/>
      <c r="Z98" s="44"/>
      <c r="AA98" s="44"/>
      <c r="AB98" s="44"/>
      <c r="AC98" s="44"/>
      <c r="AD98" s="44"/>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row>
    <row r="99" spans="1:185" s="23" customFormat="1" x14ac:dyDescent="0.2">
      <c r="A99" s="2"/>
      <c r="B99" s="65"/>
      <c r="C99" s="5"/>
      <c r="D99" s="5"/>
      <c r="E99" s="5"/>
      <c r="F99" s="5"/>
      <c r="G99" s="5"/>
      <c r="H99" s="5"/>
      <c r="I99" s="5"/>
      <c r="J99" s="5"/>
      <c r="K99" s="5"/>
      <c r="M99" s="38"/>
      <c r="N99" s="36"/>
      <c r="O99" s="38"/>
      <c r="P99" s="38"/>
      <c r="Q99" s="38"/>
      <c r="R99" s="42"/>
      <c r="S99" s="42"/>
      <c r="T99" s="44"/>
      <c r="U99" s="44"/>
      <c r="V99" s="44"/>
      <c r="W99" s="44"/>
      <c r="X99" s="44"/>
      <c r="Y99" s="44"/>
      <c r="Z99" s="44"/>
      <c r="AA99" s="44"/>
      <c r="AB99" s="44"/>
      <c r="AC99" s="44"/>
      <c r="AD99" s="44"/>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row>
    <row r="100" spans="1:185" s="23" customFormat="1" x14ac:dyDescent="0.2">
      <c r="A100" s="5"/>
      <c r="B100" s="5"/>
      <c r="C100" s="5"/>
      <c r="D100" s="5"/>
      <c r="E100" s="5"/>
      <c r="F100" s="5"/>
      <c r="G100" s="5"/>
      <c r="H100" s="5"/>
      <c r="I100" s="5"/>
      <c r="J100" s="5"/>
      <c r="K100" s="5"/>
      <c r="M100" s="38"/>
      <c r="N100" s="36"/>
      <c r="O100" s="38"/>
      <c r="P100" s="38"/>
      <c r="Q100" s="38"/>
      <c r="R100" s="42"/>
      <c r="S100" s="42"/>
      <c r="T100" s="44"/>
      <c r="U100" s="44"/>
      <c r="V100" s="44"/>
      <c r="W100" s="44"/>
      <c r="X100" s="44"/>
      <c r="Y100" s="44"/>
      <c r="Z100" s="44"/>
      <c r="AA100" s="44"/>
      <c r="AB100" s="44"/>
      <c r="AC100" s="44"/>
      <c r="AD100" s="44"/>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row>
    <row r="101" spans="1:185" s="23" customFormat="1" x14ac:dyDescent="0.2">
      <c r="A101" s="6"/>
      <c r="B101" s="5"/>
      <c r="C101" s="5"/>
      <c r="D101" s="5"/>
      <c r="E101" s="5"/>
      <c r="F101" s="5"/>
      <c r="G101" s="5"/>
      <c r="H101" s="77"/>
      <c r="I101" s="5"/>
      <c r="J101" s="5"/>
      <c r="K101" s="5"/>
      <c r="M101" s="38"/>
      <c r="N101" s="36"/>
      <c r="O101" s="38"/>
      <c r="P101" s="38"/>
      <c r="Q101" s="38"/>
      <c r="R101" s="42"/>
      <c r="S101" s="42"/>
      <c r="T101" s="44"/>
      <c r="U101" s="44"/>
      <c r="V101" s="44"/>
      <c r="W101" s="44"/>
      <c r="X101" s="44"/>
      <c r="Y101" s="44"/>
      <c r="Z101" s="44"/>
      <c r="AA101" s="44"/>
      <c r="AB101" s="44"/>
      <c r="AC101" s="44"/>
      <c r="AD101" s="44"/>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5"/>
      <c r="FQ101" s="5"/>
      <c r="FR101" s="5"/>
      <c r="FS101" s="5"/>
      <c r="FT101" s="5"/>
      <c r="FU101" s="5"/>
      <c r="FV101" s="5"/>
      <c r="FW101" s="5"/>
      <c r="FX101" s="5"/>
      <c r="FY101" s="5"/>
      <c r="FZ101" s="5"/>
      <c r="GA101" s="5"/>
      <c r="GB101" s="5"/>
      <c r="GC101" s="5"/>
    </row>
    <row r="102" spans="1:185" s="23" customFormat="1" x14ac:dyDescent="0.2">
      <c r="A102" s="6"/>
      <c r="B102" s="5"/>
      <c r="C102" s="62"/>
      <c r="D102" s="5"/>
      <c r="E102" s="5"/>
      <c r="F102" s="5"/>
      <c r="G102" s="58"/>
      <c r="H102" s="5"/>
      <c r="I102" s="5"/>
      <c r="J102" s="5"/>
      <c r="K102" s="5"/>
      <c r="M102" s="38"/>
      <c r="N102" s="36"/>
      <c r="O102" s="38"/>
      <c r="P102" s="38"/>
      <c r="Q102" s="38"/>
      <c r="R102" s="42"/>
      <c r="S102" s="42"/>
      <c r="T102" s="44"/>
      <c r="U102" s="44"/>
      <c r="V102" s="44"/>
      <c r="W102" s="44"/>
      <c r="X102" s="44"/>
      <c r="Y102" s="44"/>
      <c r="Z102" s="44"/>
      <c r="AA102" s="44"/>
      <c r="AB102" s="44"/>
      <c r="AC102" s="44"/>
      <c r="AD102" s="44"/>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5"/>
      <c r="FQ102" s="5"/>
      <c r="FR102" s="5"/>
      <c r="FS102" s="5"/>
      <c r="FT102" s="5"/>
      <c r="FU102" s="5"/>
      <c r="FV102" s="5"/>
      <c r="FW102" s="5"/>
      <c r="FX102" s="5"/>
      <c r="FY102" s="5"/>
      <c r="FZ102" s="5"/>
      <c r="GA102" s="5"/>
      <c r="GB102" s="5"/>
      <c r="GC102" s="5"/>
    </row>
    <row r="103" spans="1:185" s="23" customFormat="1" x14ac:dyDescent="0.2">
      <c r="A103" s="6"/>
      <c r="B103" s="5"/>
      <c r="C103" s="5"/>
      <c r="D103" s="5"/>
      <c r="E103" s="5"/>
      <c r="F103" s="5"/>
      <c r="G103" s="5"/>
      <c r="H103" s="5"/>
      <c r="I103" s="77"/>
      <c r="J103" s="5"/>
      <c r="K103" s="5"/>
      <c r="M103" s="38"/>
      <c r="N103" s="36"/>
      <c r="O103" s="38"/>
      <c r="P103" s="38"/>
      <c r="Q103" s="38"/>
      <c r="R103" s="42"/>
      <c r="S103" s="42"/>
      <c r="T103" s="44"/>
      <c r="U103" s="44"/>
      <c r="V103" s="44"/>
      <c r="W103" s="44"/>
      <c r="X103" s="44"/>
      <c r="Y103" s="44"/>
      <c r="Z103" s="44"/>
      <c r="AA103" s="44"/>
      <c r="AB103" s="44"/>
      <c r="AC103" s="44"/>
      <c r="AD103" s="44"/>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5"/>
      <c r="FQ103" s="5"/>
      <c r="FR103" s="5"/>
      <c r="FS103" s="5"/>
      <c r="FT103" s="5"/>
      <c r="FU103" s="5"/>
      <c r="FV103" s="5"/>
      <c r="FW103" s="5"/>
      <c r="FX103" s="5"/>
      <c r="FY103" s="5"/>
      <c r="FZ103" s="5"/>
      <c r="GA103" s="5"/>
      <c r="GB103" s="5"/>
      <c r="GC103" s="5"/>
    </row>
    <row r="104" spans="1:185" s="23" customFormat="1" x14ac:dyDescent="0.2">
      <c r="A104" s="5"/>
      <c r="B104" s="5"/>
      <c r="C104" s="5"/>
      <c r="D104" s="5"/>
      <c r="E104" s="55"/>
      <c r="F104" s="5"/>
      <c r="G104" s="58"/>
      <c r="H104" s="5"/>
      <c r="I104" s="78"/>
      <c r="J104" s="5"/>
      <c r="K104" s="5"/>
      <c r="M104" s="38"/>
      <c r="N104" s="36"/>
      <c r="O104" s="38"/>
      <c r="P104" s="38"/>
      <c r="Q104" s="38"/>
      <c r="R104" s="42"/>
      <c r="S104" s="42"/>
      <c r="T104" s="44"/>
      <c r="U104" s="44"/>
      <c r="V104" s="44"/>
      <c r="W104" s="44"/>
      <c r="X104" s="44"/>
      <c r="Y104" s="44"/>
      <c r="Z104" s="44"/>
      <c r="AA104" s="44"/>
      <c r="AB104" s="44"/>
      <c r="AC104" s="44"/>
      <c r="AD104" s="44"/>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5"/>
      <c r="FQ104" s="5"/>
      <c r="FR104" s="5"/>
      <c r="FS104" s="5"/>
      <c r="FT104" s="5"/>
      <c r="FU104" s="5"/>
      <c r="FV104" s="5"/>
      <c r="FW104" s="5"/>
      <c r="FX104" s="5"/>
      <c r="FY104" s="5"/>
      <c r="FZ104" s="5"/>
      <c r="GA104" s="5"/>
      <c r="GB104" s="5"/>
      <c r="GC104" s="5"/>
    </row>
    <row r="105" spans="1:185" s="23" customFormat="1" x14ac:dyDescent="0.2">
      <c r="A105" s="6"/>
      <c r="B105" s="5"/>
      <c r="C105" s="5"/>
      <c r="D105" s="5"/>
      <c r="E105" s="5"/>
      <c r="F105" s="5"/>
      <c r="G105" s="5"/>
      <c r="H105" s="78"/>
      <c r="I105" s="78"/>
      <c r="J105" s="5"/>
      <c r="K105" s="5"/>
      <c r="M105" s="38"/>
      <c r="N105" s="36"/>
      <c r="O105" s="38"/>
      <c r="P105" s="38"/>
      <c r="Q105" s="38"/>
      <c r="R105" s="42"/>
      <c r="S105" s="42"/>
      <c r="T105" s="44"/>
      <c r="U105" s="44"/>
      <c r="V105" s="44"/>
      <c r="W105" s="44"/>
      <c r="X105" s="44"/>
      <c r="Y105" s="44"/>
      <c r="Z105" s="44"/>
      <c r="AA105" s="44"/>
      <c r="AB105" s="44"/>
      <c r="AC105" s="44"/>
      <c r="AD105" s="44"/>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5"/>
      <c r="FQ105" s="5"/>
      <c r="FR105" s="5"/>
      <c r="FS105" s="5"/>
      <c r="FT105" s="5"/>
      <c r="FU105" s="5"/>
      <c r="FV105" s="5"/>
      <c r="FW105" s="5"/>
      <c r="FX105" s="5"/>
      <c r="FY105" s="5"/>
      <c r="FZ105" s="5"/>
      <c r="GA105" s="5"/>
      <c r="GB105" s="5"/>
      <c r="GC105" s="5"/>
    </row>
    <row r="106" spans="1:185" x14ac:dyDescent="0.2">
      <c r="A106" s="6"/>
      <c r="H106" s="78"/>
    </row>
    <row r="107" spans="1:185" x14ac:dyDescent="0.2">
      <c r="A107" s="6"/>
      <c r="C107" s="60"/>
      <c r="G107" s="77"/>
    </row>
    <row r="109" spans="1:185" s="23" customFormat="1" x14ac:dyDescent="0.2">
      <c r="A109" s="5"/>
      <c r="B109" s="5"/>
      <c r="C109" s="5"/>
      <c r="D109" s="5"/>
      <c r="E109" s="5"/>
      <c r="F109" s="5"/>
      <c r="G109" s="5"/>
      <c r="H109" s="5"/>
      <c r="I109" s="5"/>
      <c r="J109" s="48"/>
      <c r="K109" s="48"/>
      <c r="M109" s="38"/>
      <c r="N109" s="36"/>
      <c r="O109" s="38"/>
      <c r="P109" s="38"/>
      <c r="Q109" s="38"/>
      <c r="R109" s="42"/>
      <c r="S109" s="42"/>
      <c r="T109" s="44"/>
      <c r="U109" s="44"/>
      <c r="V109" s="44"/>
      <c r="W109" s="44"/>
      <c r="X109" s="44"/>
      <c r="Y109" s="44"/>
      <c r="Z109" s="44"/>
      <c r="AA109" s="44"/>
      <c r="AB109" s="44"/>
      <c r="AC109" s="44"/>
      <c r="AD109" s="44"/>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5"/>
      <c r="FQ109" s="5"/>
      <c r="FR109" s="5"/>
      <c r="FS109" s="5"/>
      <c r="FT109" s="5"/>
      <c r="FU109" s="5"/>
      <c r="FV109" s="5"/>
      <c r="FW109" s="5"/>
      <c r="FX109" s="5"/>
      <c r="FY109" s="5"/>
      <c r="FZ109" s="5"/>
      <c r="GA109" s="5"/>
      <c r="GB109" s="5"/>
      <c r="GC109" s="5"/>
    </row>
    <row r="110" spans="1:185" s="23" customFormat="1" x14ac:dyDescent="0.2">
      <c r="B110" s="84" t="s">
        <v>73</v>
      </c>
      <c r="C110" s="67"/>
      <c r="D110" s="67"/>
      <c r="E110" s="67"/>
      <c r="F110" s="67"/>
      <c r="G110" s="5"/>
      <c r="H110" s="68"/>
      <c r="I110" s="68"/>
      <c r="J110" s="68"/>
      <c r="K110" s="69"/>
      <c r="M110" s="38"/>
      <c r="N110" s="36"/>
      <c r="O110" s="38"/>
      <c r="P110" s="38"/>
      <c r="Q110" s="38"/>
      <c r="R110" s="42"/>
      <c r="S110" s="42"/>
      <c r="T110" s="44"/>
      <c r="U110" s="44"/>
      <c r="V110" s="44"/>
      <c r="W110" s="44"/>
      <c r="X110" s="44"/>
      <c r="Y110" s="44"/>
      <c r="Z110" s="44"/>
      <c r="AA110" s="44"/>
      <c r="AB110" s="44"/>
      <c r="AC110" s="44"/>
      <c r="AD110" s="44"/>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5"/>
      <c r="FQ110" s="5"/>
      <c r="FR110" s="5"/>
      <c r="FS110" s="5"/>
      <c r="FT110" s="5"/>
      <c r="FU110" s="5"/>
      <c r="FV110" s="5"/>
      <c r="FW110" s="5"/>
      <c r="FX110" s="5"/>
      <c r="FY110" s="5"/>
      <c r="FZ110" s="5"/>
      <c r="GA110" s="5"/>
      <c r="GB110" s="5"/>
      <c r="GC110" s="5"/>
    </row>
    <row r="111" spans="1:185" s="23" customFormat="1" x14ac:dyDescent="0.2">
      <c r="A111" s="70"/>
      <c r="B111" s="70"/>
      <c r="C111" s="70"/>
      <c r="D111" s="71"/>
      <c r="E111" s="71"/>
      <c r="F111" s="72" t="s">
        <v>74</v>
      </c>
      <c r="G111" s="73" t="s">
        <v>75</v>
      </c>
      <c r="H111" s="74"/>
      <c r="I111" s="75"/>
      <c r="J111" s="75"/>
      <c r="K111" s="76"/>
      <c r="M111" s="38"/>
      <c r="N111" s="36"/>
      <c r="O111" s="38"/>
      <c r="P111" s="38"/>
      <c r="Q111" s="38"/>
      <c r="R111" s="42"/>
      <c r="S111" s="42"/>
      <c r="T111" s="44"/>
      <c r="U111" s="44"/>
      <c r="V111" s="44"/>
      <c r="W111" s="44"/>
      <c r="X111" s="44"/>
      <c r="Y111" s="44"/>
      <c r="Z111" s="44"/>
      <c r="AA111" s="44"/>
      <c r="AB111" s="44"/>
      <c r="AC111" s="44"/>
      <c r="AD111" s="44"/>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5"/>
      <c r="FQ111" s="5"/>
      <c r="FR111" s="5"/>
      <c r="FS111" s="5"/>
      <c r="FT111" s="5"/>
      <c r="FU111" s="5"/>
      <c r="FV111" s="5"/>
      <c r="FW111" s="5"/>
      <c r="FX111" s="5"/>
      <c r="FY111" s="5"/>
      <c r="FZ111" s="5"/>
      <c r="GA111" s="5"/>
      <c r="GB111" s="5"/>
      <c r="GC111" s="5"/>
    </row>
  </sheetData>
  <mergeCells count="2">
    <mergeCell ref="B41:J42"/>
    <mergeCell ref="B13:D13"/>
  </mergeCells>
  <hyperlinks>
    <hyperlink ref="G59" r:id="rId1" xr:uid="{00000000-0004-0000-0100-000000000000}"/>
    <hyperlink ref="G111" r:id="rId2" xr:uid="{00000000-0004-0000-0100-000001000000}"/>
    <hyperlink ref="B13" r:id="rId3" display=" (NASA TM X-73305, 1975)" xr:uid="{0E247C29-A143-43FE-B459-5F35525CBFE8}"/>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2017-08-27T16:02:23Z</dcterms:modified>
  <cp:category>Engineering Spreadsheets</cp:category>
</cp:coreProperties>
</file>