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39C0A38C-89F1-4093-9F5D-8F6529E428A6}"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54" i="37" l="1"/>
  <c r="W53" i="37"/>
  <c r="W52" i="37"/>
  <c r="W51" i="37"/>
  <c r="W50" i="37"/>
  <c r="W49" i="37"/>
  <c r="W48" i="37"/>
  <c r="W47" i="37"/>
  <c r="W46" i="37"/>
  <c r="W45" i="37"/>
  <c r="W44" i="37"/>
  <c r="W43" i="37"/>
  <c r="W42" i="37"/>
  <c r="W41" i="37"/>
  <c r="W40" i="37"/>
  <c r="W39" i="37"/>
  <c r="W38" i="37"/>
  <c r="W37" i="37"/>
  <c r="W36" i="37"/>
  <c r="W35" i="37"/>
  <c r="W34" i="37"/>
  <c r="W33" i="37"/>
  <c r="W32" i="37"/>
  <c r="W31" i="37"/>
  <c r="W30" i="37"/>
  <c r="W29" i="37"/>
  <c r="W28" i="37"/>
  <c r="C28" i="37"/>
  <c r="W27" i="37"/>
  <c r="W26" i="37"/>
  <c r="W25" i="37"/>
  <c r="W24" i="37"/>
  <c r="W23" i="37"/>
  <c r="W22" i="37"/>
  <c r="W21" i="37"/>
  <c r="W20" i="37"/>
  <c r="W19" i="37"/>
  <c r="W18" i="37"/>
  <c r="W17" i="37"/>
  <c r="W16" i="37"/>
  <c r="W15" i="37"/>
  <c r="W14" i="37"/>
  <c r="B12" i="37"/>
  <c r="F11" i="37"/>
  <c r="L10" i="37"/>
  <c r="J10" i="37" s="1"/>
  <c r="F10" i="37"/>
  <c r="J9" i="37"/>
  <c r="F9" i="37"/>
  <c r="J8" i="37"/>
  <c r="F8" i="37"/>
  <c r="X7" i="37"/>
  <c r="X6" i="37"/>
  <c r="X5" i="37"/>
  <c r="X4" i="37"/>
  <c r="X3" i="37"/>
  <c r="X2" i="37"/>
  <c r="X1" i="37"/>
  <c r="G1" i="37"/>
  <c r="C27" i="37"/>
  <c r="C26" i="37"/>
  <c r="Y19" i="37" l="1"/>
  <c r="Y35" i="37"/>
  <c r="Y18" i="37"/>
  <c r="Y41" i="37"/>
  <c r="Y22" i="37"/>
  <c r="Y53" i="37"/>
  <c r="Y17" i="37"/>
  <c r="Y32" i="37"/>
  <c r="Y38" i="37"/>
  <c r="Y45" i="37"/>
  <c r="C52" i="37"/>
  <c r="X21" i="37"/>
  <c r="X54" i="37"/>
  <c r="X19" i="37"/>
  <c r="X26" i="37"/>
  <c r="Y29" i="37"/>
  <c r="Y34" i="37"/>
  <c r="Y48" i="37"/>
  <c r="Y50" i="37"/>
  <c r="Y52" i="37"/>
  <c r="X14" i="37"/>
  <c r="X22" i="37"/>
  <c r="F28" i="37"/>
  <c r="Y25" i="37" s="1"/>
  <c r="X44" i="37"/>
  <c r="C49" i="37"/>
  <c r="C56" i="37"/>
  <c r="X17" i="37"/>
  <c r="X25" i="37"/>
  <c r="I28" i="37"/>
  <c r="X53" i="37"/>
  <c r="X20" i="37"/>
  <c r="X42" i="37"/>
  <c r="X47" i="37"/>
  <c r="X49" i="37"/>
  <c r="X51" i="37"/>
  <c r="X33" i="37"/>
  <c r="X38" i="37"/>
  <c r="Y42" i="37"/>
  <c r="X45" i="37"/>
  <c r="Y47" i="37"/>
  <c r="Y49" i="37"/>
  <c r="C47" i="37"/>
  <c r="F26" i="37"/>
  <c r="C50" i="37"/>
  <c r="C51" i="37"/>
  <c r="C55" i="37"/>
  <c r="F27" i="37"/>
  <c r="C48" i="37"/>
  <c r="I26" i="37"/>
  <c r="C54" i="37"/>
  <c r="I27" i="37"/>
  <c r="X40" i="37" l="1"/>
  <c r="Y37" i="37"/>
  <c r="Y51" i="37"/>
  <c r="X28" i="37"/>
  <c r="X35" i="37"/>
  <c r="X39" i="37"/>
  <c r="Y46" i="37"/>
  <c r="X43" i="37"/>
  <c r="X36" i="37"/>
  <c r="Y40" i="37"/>
  <c r="Y26" i="37"/>
  <c r="X30" i="37"/>
  <c r="X32" i="37"/>
  <c r="X41" i="37"/>
  <c r="X31" i="37"/>
  <c r="Y30" i="37"/>
  <c r="Y44" i="37"/>
  <c r="W57" i="37"/>
  <c r="X23" i="37"/>
  <c r="Y20" i="37"/>
  <c r="X15" i="37"/>
  <c r="X48" i="37"/>
  <c r="X34" i="37"/>
  <c r="Y21" i="37"/>
  <c r="X50" i="37"/>
  <c r="X29" i="37"/>
  <c r="X16" i="37"/>
  <c r="X52" i="37"/>
  <c r="X24" i="37"/>
  <c r="Y54" i="37"/>
  <c r="Y24" i="37"/>
  <c r="Y16" i="37"/>
  <c r="Y43" i="37"/>
  <c r="Y27" i="37"/>
  <c r="Y33" i="37"/>
  <c r="Y28" i="37"/>
  <c r="Y23" i="37"/>
  <c r="X18" i="37"/>
  <c r="Y15" i="37"/>
  <c r="X46" i="37"/>
  <c r="Y31" i="37"/>
  <c r="X37" i="37"/>
  <c r="X27" i="37"/>
  <c r="Y14" i="37"/>
  <c r="Y36" i="37"/>
  <c r="Y39" i="37"/>
  <c r="Y57" i="37" l="1"/>
  <c r="AC37" i="37"/>
  <c r="AC38" i="37"/>
  <c r="X57" i="37"/>
  <c r="J31" i="37" l="1"/>
  <c r="AD39" i="37"/>
  <c r="AD38" i="37"/>
  <c r="C12" i="36" l="1"/>
</calcChain>
</file>

<file path=xl/sharedStrings.xml><?xml version="1.0" encoding="utf-8"?>
<sst xmlns="http://schemas.openxmlformats.org/spreadsheetml/2006/main" count="122" uniqueCount="84">
  <si>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</si>
  <si>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</si>
  <si>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</si>
  <si>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</si>
  <si>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</si>
  <si>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</si>
  <si>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</si>
  <si>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</si>
  <si>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</si>
  <si>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</si>
  <si>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</si>
  <si>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</si>
  <si>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</si>
  <si>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</si>
  <si>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</si>
  <si>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</si>
  <si>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</si>
  <si>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</si>
  <si>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</si>
  <si>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</si>
  <si>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</si>
  <si>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</si>
  <si>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</si>
  <si>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</si>
  <si>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</si>
  <si>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</si>
  <si>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</si>
  <si>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</si>
  <si>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</si>
  <si>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</si>
  <si>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</si>
  <si>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</si>
  <si>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</si>
  <si>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</si>
  <si>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</si>
  <si>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</si>
  <si>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</si>
  <si>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</si>
  <si>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</si>
  <si>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</si>
  <si>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</si>
  <si>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</si>
  <si>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</si>
  <si>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</si>
  <si>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</si>
  <si>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</si>
  <si>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</si>
  <si>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</si>
  <si>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</si>
  <si>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</si>
  <si>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t>
  </si>
  <si>
    <t>inlb</t>
  </si>
  <si>
    <t>U =</t>
  </si>
  <si>
    <t>j =</t>
  </si>
  <si>
    <t>Results</t>
  </si>
  <si>
    <t>w =</t>
  </si>
  <si>
    <t>lb (axial load)</t>
  </si>
  <si>
    <t>P =</t>
  </si>
  <si>
    <t>L =</t>
  </si>
  <si>
    <t>I =</t>
  </si>
  <si>
    <t xml:space="preserve">E= </t>
  </si>
  <si>
    <t>Input:</t>
  </si>
  <si>
    <t>(NASA TM X-73305, 1975)</t>
  </si>
  <si>
    <t>S. Abbott</t>
  </si>
  <si>
    <t>AA-SM-026-116</t>
  </si>
  <si>
    <t>27/08/2017</t>
  </si>
  <si>
    <t>COMPRESSION FLEXURE - SIMPLY SUPPORTED BOTH ENDS, TRIANGULAR LOAD</t>
  </si>
  <si>
    <t>Table B 4.6.2-1</t>
  </si>
  <si>
    <t>AA-SM-018-005 Beam Column Analysis</t>
  </si>
  <si>
    <t>(modulus of elasticity)</t>
  </si>
  <si>
    <r>
      <t>in</t>
    </r>
    <r>
      <rPr>
        <vertAlign val="superscript"/>
        <sz val="10"/>
        <rFont val="Calibri"/>
        <family val="2"/>
        <scheme val="minor"/>
      </rPr>
      <t>4</t>
    </r>
    <r>
      <rPr>
        <sz val="10"/>
        <rFont val="Calibri"/>
        <family val="2"/>
        <scheme val="minor"/>
      </rPr>
      <t xml:space="preserve"> (moment of inertia)</t>
    </r>
  </si>
  <si>
    <t>lb/linear in (transverse unit load)</t>
  </si>
  <si>
    <t>x =</t>
  </si>
  <si>
    <t>in (Location of Interest)</t>
  </si>
  <si>
    <t>Max M at =</t>
  </si>
  <si>
    <t>Maximum Moment =</t>
  </si>
  <si>
    <t>θ =</t>
  </si>
  <si>
    <t>rads</t>
  </si>
  <si>
    <t>at x=0</t>
  </si>
  <si>
    <t>rad</t>
  </si>
  <si>
    <t>To display formula values or variables using the xln &amp; xlv functions, you need the XL-Viking add-in.</t>
  </si>
  <si>
    <t>The free version is available here:</t>
  </si>
  <si>
    <t>www.XL-Viking.com</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</si>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</sst>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2">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165" fontId="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165" fontId="3" fillId="0" borderId="0" xfId="2" applyNumberFormat="1" applyFont="1"/>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6" fontId="3" fillId="0" borderId="0" xfId="2" applyNumberFormat="1" applyFont="1" applyAlignment="1" applyProtection="1">
      <alignment horizontal="center"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21" fillId="0" borderId="0" xfId="2" applyNumberFormat="1" applyFont="1" applyAlignment="1" applyProtection="1">
      <alignment horizontal="right" vertical="center"/>
      <protection locked="0"/>
    </xf>
    <xf numFmtId="1" fontId="16" fillId="0" borderId="0" xfId="2" applyNumberFormat="1" applyFont="1"/>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1" fillId="0" borderId="0" xfId="9"/>
    <xf numFmtId="2" fontId="16" fillId="0" borderId="0" xfId="2" applyNumberFormat="1" applyFont="1"/>
    <xf numFmtId="2" fontId="3" fillId="0" borderId="0" xfId="2" applyNumberFormat="1" applyFont="1" applyAlignment="1">
      <alignment horizontal="left"/>
    </xf>
    <xf numFmtId="2" fontId="3" fillId="0" borderId="0" xfId="2" applyNumberFormat="1" applyFont="1" applyAlignment="1" applyProtection="1">
      <alignment horizontal="right" vertical="center"/>
      <protection locked="0"/>
    </xf>
    <xf numFmtId="2" fontId="13" fillId="0" borderId="0" xfId="2" applyNumberFormat="1" applyFont="1"/>
    <xf numFmtId="164" fontId="3" fillId="0" borderId="0" xfId="2" applyNumberFormat="1" applyFont="1"/>
    <xf numFmtId="0" fontId="18" fillId="0" borderId="0" xfId="10" applyFont="1" applyAlignment="1">
      <alignment horizontal="centerContinuous"/>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9" fillId="0" borderId="0" xfId="10" applyFont="1" applyBorder="1" applyAlignment="1" applyProtection="1">
      <alignment horizontal="centerContinuous"/>
      <protection locked="0"/>
    </xf>
    <xf numFmtId="0" fontId="18" fillId="0" borderId="0" xfId="10" applyFont="1" applyBorder="1" applyProtection="1">
      <protection locked="0"/>
    </xf>
    <xf numFmtId="0" fontId="19" fillId="0" borderId="0" xfId="10" applyFont="1" applyBorder="1" applyProtection="1">
      <protection locked="0"/>
    </xf>
    <xf numFmtId="0" fontId="17" fillId="0" borderId="0" xfId="2" applyFont="1" applyAlignment="1">
      <alignment horizontal="centerContinuous"/>
    </xf>
    <xf numFmtId="0" fontId="17" fillId="0" borderId="0" xfId="10" applyFont="1" applyAlignment="1">
      <alignment horizontal="centerContinuous"/>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0" fontId="10" fillId="0" borderId="0" xfId="2" applyFont="1" applyAlignment="1">
      <alignment horizontal="left" vertical="top" wrapText="1"/>
    </xf>
  </cellXfs>
  <cellStyles count="11">
    <cellStyle name="Hyperlink" xfId="7" builtinId="8"/>
    <cellStyle name="Hyperlink 2" xfId="4" xr:uid="{00000000-0005-0000-0000-000001000000}"/>
    <cellStyle name="Hyperlink 3" xfId="9" xr:uid="{F2B57BC8-B923-4C44-811F-564C53E4E8BC}"/>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1C01CCEA-E66A-4F9F-9C5D-FFDDA3034E52}"/>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Bending</a:t>
            </a:r>
            <a:r>
              <a:rPr lang="en-US" baseline="0"/>
              <a:t> Moments</a:t>
            </a:r>
            <a:endParaRPr lang="en-US"/>
          </a:p>
        </c:rich>
      </c:tx>
      <c:layout>
        <c:manualLayout>
          <c:xMode val="edge"/>
          <c:yMode val="edge"/>
          <c:x val="0.35083890186345157"/>
          <c:y val="1.11111111111111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335777042220057"/>
          <c:y val="0.14494444444444443"/>
          <c:w val="0.79538465135914171"/>
          <c:h val="0.67706442900683261"/>
        </c:manualLayout>
      </c:layout>
      <c:scatterChart>
        <c:scatterStyle val="lineMarker"/>
        <c:varyColors val="0"/>
        <c:ser>
          <c:idx val="0"/>
          <c:order val="0"/>
          <c:spPr>
            <a:ln w="19050" cap="rnd">
              <a:solidFill>
                <a:schemeClr val="tx1"/>
              </a:solidFill>
              <a:round/>
            </a:ln>
            <a:effectLst/>
          </c:spPr>
          <c:marker>
            <c:symbol val="none"/>
          </c:marker>
          <c:xVal>
            <c:numRef>
              <c:f>Analysis!$W$14:$W$54</c:f>
              <c:numCache>
                <c:formatCode>0.00</c:formatCode>
                <c:ptCount val="41"/>
                <c:pt idx="0">
                  <c:v>0</c:v>
                </c:pt>
                <c:pt idx="1">
                  <c:v>0.375</c:v>
                </c:pt>
                <c:pt idx="2">
                  <c:v>0.75</c:v>
                </c:pt>
                <c:pt idx="3">
                  <c:v>1.125</c:v>
                </c:pt>
                <c:pt idx="4">
                  <c:v>1.5</c:v>
                </c:pt>
                <c:pt idx="5">
                  <c:v>1.875</c:v>
                </c:pt>
                <c:pt idx="6">
                  <c:v>2.25</c:v>
                </c:pt>
                <c:pt idx="7">
                  <c:v>2.625</c:v>
                </c:pt>
                <c:pt idx="8">
                  <c:v>3</c:v>
                </c:pt>
                <c:pt idx="9">
                  <c:v>3.375</c:v>
                </c:pt>
                <c:pt idx="10">
                  <c:v>3.75</c:v>
                </c:pt>
                <c:pt idx="11">
                  <c:v>4.125</c:v>
                </c:pt>
                <c:pt idx="12">
                  <c:v>4.5</c:v>
                </c:pt>
                <c:pt idx="13">
                  <c:v>4.875</c:v>
                </c:pt>
                <c:pt idx="14">
                  <c:v>5.25</c:v>
                </c:pt>
                <c:pt idx="15">
                  <c:v>5.625</c:v>
                </c:pt>
                <c:pt idx="16">
                  <c:v>6</c:v>
                </c:pt>
                <c:pt idx="17">
                  <c:v>6.375</c:v>
                </c:pt>
                <c:pt idx="18">
                  <c:v>6.75</c:v>
                </c:pt>
                <c:pt idx="19">
                  <c:v>7.125</c:v>
                </c:pt>
                <c:pt idx="20">
                  <c:v>7.5</c:v>
                </c:pt>
                <c:pt idx="21">
                  <c:v>7.875</c:v>
                </c:pt>
                <c:pt idx="22">
                  <c:v>8.25</c:v>
                </c:pt>
                <c:pt idx="23">
                  <c:v>8.625</c:v>
                </c:pt>
                <c:pt idx="24">
                  <c:v>9</c:v>
                </c:pt>
                <c:pt idx="25">
                  <c:v>9.375</c:v>
                </c:pt>
                <c:pt idx="26">
                  <c:v>9.75</c:v>
                </c:pt>
                <c:pt idx="27">
                  <c:v>10.125</c:v>
                </c:pt>
                <c:pt idx="28">
                  <c:v>10.5</c:v>
                </c:pt>
                <c:pt idx="29">
                  <c:v>10.875</c:v>
                </c:pt>
                <c:pt idx="30">
                  <c:v>11.25</c:v>
                </c:pt>
                <c:pt idx="31">
                  <c:v>11.625</c:v>
                </c:pt>
                <c:pt idx="32">
                  <c:v>12</c:v>
                </c:pt>
                <c:pt idx="33">
                  <c:v>12.375</c:v>
                </c:pt>
                <c:pt idx="34">
                  <c:v>12.75</c:v>
                </c:pt>
                <c:pt idx="35">
                  <c:v>13.125</c:v>
                </c:pt>
                <c:pt idx="36">
                  <c:v>13.5</c:v>
                </c:pt>
                <c:pt idx="37">
                  <c:v>13.875</c:v>
                </c:pt>
                <c:pt idx="38">
                  <c:v>14.25</c:v>
                </c:pt>
                <c:pt idx="39">
                  <c:v>14.625</c:v>
                </c:pt>
                <c:pt idx="40">
                  <c:v>15</c:v>
                </c:pt>
              </c:numCache>
            </c:numRef>
          </c:xVal>
          <c:yVal>
            <c:numRef>
              <c:f>Analysis!$X$14:$X$54</c:f>
              <c:numCache>
                <c:formatCode>0.0</c:formatCode>
                <c:ptCount val="41"/>
                <c:pt idx="0">
                  <c:v>0</c:v>
                </c:pt>
                <c:pt idx="1">
                  <c:v>9.6087155051469768</c:v>
                </c:pt>
                <c:pt idx="2">
                  <c:v>19.180988285482574</c:v>
                </c:pt>
                <c:pt idx="3">
                  <c:v>28.680380496863176</c:v>
                </c:pt>
                <c:pt idx="4">
                  <c:v>38.070464055826783</c:v>
                </c:pt>
                <c:pt idx="5">
                  <c:v>47.314825518299124</c:v>
                </c:pt>
                <c:pt idx="6">
                  <c:v>56.377070956340859</c:v>
                </c:pt>
                <c:pt idx="7">
                  <c:v>65.220830832280029</c:v>
                </c:pt>
                <c:pt idx="8">
                  <c:v>73.809764869575247</c:v>
                </c:pt>
                <c:pt idx="9">
                  <c:v>82.107566919766626</c:v>
                </c:pt>
                <c:pt idx="10">
                  <c:v>90.077969824849845</c:v>
                </c:pt>
                <c:pt idx="11">
                  <c:v>97.684750274430229</c:v>
                </c:pt>
                <c:pt idx="12">
                  <c:v>104.89173365700772</c:v>
                </c:pt>
                <c:pt idx="13">
                  <c:v>111.66279890473172</c:v>
                </c:pt>
                <c:pt idx="14">
                  <c:v>117.9618833309962</c:v>
                </c:pt>
                <c:pt idx="15">
                  <c:v>123.75298746020231</c:v>
                </c:pt>
                <c:pt idx="16">
                  <c:v>129.00017984907231</c:v>
                </c:pt>
                <c:pt idx="17">
                  <c:v>133.66760189883698</c:v>
                </c:pt>
                <c:pt idx="18">
                  <c:v>137.71947265766929</c:v>
                </c:pt>
                <c:pt idx="19">
                  <c:v>141.1200936127332</c:v>
                </c:pt>
                <c:pt idx="20">
                  <c:v>143.83385347117132</c:v>
                </c:pt>
                <c:pt idx="21">
                  <c:v>145.82523292942648</c:v>
                </c:pt>
                <c:pt idx="22">
                  <c:v>147.05880943023521</c:v>
                </c:pt>
                <c:pt idx="23">
                  <c:v>147.49926190667327</c:v>
                </c:pt>
                <c:pt idx="24">
                  <c:v>147.11137551259</c:v>
                </c:pt>
                <c:pt idx="25">
                  <c:v>145.86004633884721</c:v>
                </c:pt>
                <c:pt idx="26">
                  <c:v>143.71028611466915</c:v>
                </c:pt>
                <c:pt idx="27">
                  <c:v>140.6272268935254</c:v>
                </c:pt>
                <c:pt idx="28">
                  <c:v>136.57612572289182</c:v>
                </c:pt>
                <c:pt idx="29">
                  <c:v>131.52236929727283</c:v>
                </c:pt>
                <c:pt idx="30">
                  <c:v>125.43147859385971</c:v>
                </c:pt>
                <c:pt idx="31">
                  <c:v>118.2691134902055</c:v>
                </c:pt>
                <c:pt idx="32">
                  <c:v>110.00107736329926</c:v>
                </c:pt>
                <c:pt idx="33">
                  <c:v>100.59332166941618</c:v>
                </c:pt>
                <c:pt idx="34">
                  <c:v>90.011950504140998</c:v>
                </c:pt>
                <c:pt idx="35">
                  <c:v>78.223225141946671</c:v>
                </c:pt>
                <c:pt idx="36">
                  <c:v>65.193568554730447</c:v>
                </c:pt>
                <c:pt idx="37">
                  <c:v>50.889569908673096</c:v>
                </c:pt>
                <c:pt idx="38">
                  <c:v>35.277989038868689</c:v>
                </c:pt>
                <c:pt idx="39">
                  <c:v>18.325760901067632</c:v>
                </c:pt>
                <c:pt idx="40">
                  <c:v>0</c:v>
                </c:pt>
              </c:numCache>
            </c:numRef>
          </c:yVal>
          <c:smooth val="0"/>
          <c:extLst>
            <c:ext xmlns:c16="http://schemas.microsoft.com/office/drawing/2014/chart" uri="{C3380CC4-5D6E-409C-BE32-E72D297353CC}">
              <c16:uniqueId val="{00000000-B889-495C-AE0C-E40DF87C1D8E}"/>
            </c:ext>
          </c:extLst>
        </c:ser>
        <c:ser>
          <c:idx val="1"/>
          <c:order val="1"/>
          <c:spPr>
            <a:ln w="19050" cap="rnd">
              <a:solidFill>
                <a:srgbClr val="FF0000"/>
              </a:solidFill>
              <a:round/>
            </a:ln>
            <a:effectLst/>
          </c:spPr>
          <c:marker>
            <c:symbol val="none"/>
          </c:marker>
          <c:xVal>
            <c:numRef>
              <c:f>Analysis!$AC$37:$AC$39</c:f>
              <c:numCache>
                <c:formatCode>0</c:formatCode>
                <c:ptCount val="3"/>
                <c:pt idx="0">
                  <c:v>8.6395394794327327</c:v>
                </c:pt>
                <c:pt idx="1">
                  <c:v>8.6395394794327327</c:v>
                </c:pt>
                <c:pt idx="2">
                  <c:v>0</c:v>
                </c:pt>
              </c:numCache>
            </c:numRef>
          </c:xVal>
          <c:yVal>
            <c:numRef>
              <c:f>Analysis!$AD$37:$AD$39</c:f>
              <c:numCache>
                <c:formatCode>0</c:formatCode>
                <c:ptCount val="3"/>
                <c:pt idx="0">
                  <c:v>0</c:v>
                </c:pt>
                <c:pt idx="1">
                  <c:v>147.49988520258464</c:v>
                </c:pt>
                <c:pt idx="2">
                  <c:v>147.49988520258464</c:v>
                </c:pt>
              </c:numCache>
            </c:numRef>
          </c:yVal>
          <c:smooth val="0"/>
          <c:extLst>
            <c:ext xmlns:c16="http://schemas.microsoft.com/office/drawing/2014/chart" uri="{C3380CC4-5D6E-409C-BE32-E72D297353CC}">
              <c16:uniqueId val="{00000001-B889-495C-AE0C-E40DF87C1D8E}"/>
            </c:ext>
          </c:extLst>
        </c:ser>
        <c:dLbls>
          <c:showLegendKey val="0"/>
          <c:showVal val="0"/>
          <c:showCatName val="0"/>
          <c:showSerName val="0"/>
          <c:showPercent val="0"/>
          <c:showBubbleSize val="0"/>
        </c:dLbls>
        <c:axId val="867747992"/>
        <c:axId val="867748320"/>
      </c:scatterChart>
      <c:valAx>
        <c:axId val="8677479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Length along the beam (in)</a:t>
                </a:r>
              </a:p>
            </c:rich>
          </c:tx>
          <c:layout>
            <c:manualLayout>
              <c:xMode val="edge"/>
              <c:yMode val="edge"/>
              <c:x val="0.31746571391748135"/>
              <c:y val="0.901828521434820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8320"/>
        <c:crosses val="autoZero"/>
        <c:crossBetween val="midCat"/>
      </c:valAx>
      <c:valAx>
        <c:axId val="86774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Bending Moment (inlb)</a:t>
                </a:r>
              </a:p>
            </c:rich>
          </c:tx>
          <c:layout>
            <c:manualLayout>
              <c:xMode val="edge"/>
              <c:yMode val="edge"/>
              <c:x val="1.6617211200174807E-2"/>
              <c:y val="0.278969816272965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7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Deflection</a:t>
            </a:r>
          </a:p>
        </c:rich>
      </c:tx>
      <c:layout>
        <c:manualLayout>
          <c:xMode val="edge"/>
          <c:yMode val="edge"/>
          <c:x val="0.42784736772278176"/>
          <c:y val="1.29629601276698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23248298425717"/>
          <c:y val="0.16262033480161825"/>
          <c:w val="0.78954507033674359"/>
          <c:h val="0.66753222494920716"/>
        </c:manualLayout>
      </c:layout>
      <c:scatterChart>
        <c:scatterStyle val="lineMarker"/>
        <c:varyColors val="0"/>
        <c:ser>
          <c:idx val="0"/>
          <c:order val="0"/>
          <c:spPr>
            <a:ln w="19050" cap="rnd">
              <a:solidFill>
                <a:schemeClr val="tx1"/>
              </a:solidFill>
              <a:round/>
            </a:ln>
            <a:effectLst/>
          </c:spPr>
          <c:marker>
            <c:symbol val="none"/>
          </c:marker>
          <c:xVal>
            <c:numRef>
              <c:f>Analysis!$W$14:$W$54</c:f>
              <c:numCache>
                <c:formatCode>0.00</c:formatCode>
                <c:ptCount val="41"/>
                <c:pt idx="0">
                  <c:v>0</c:v>
                </c:pt>
                <c:pt idx="1">
                  <c:v>0.375</c:v>
                </c:pt>
                <c:pt idx="2">
                  <c:v>0.75</c:v>
                </c:pt>
                <c:pt idx="3">
                  <c:v>1.125</c:v>
                </c:pt>
                <c:pt idx="4">
                  <c:v>1.5</c:v>
                </c:pt>
                <c:pt idx="5">
                  <c:v>1.875</c:v>
                </c:pt>
                <c:pt idx="6">
                  <c:v>2.25</c:v>
                </c:pt>
                <c:pt idx="7">
                  <c:v>2.625</c:v>
                </c:pt>
                <c:pt idx="8">
                  <c:v>3</c:v>
                </c:pt>
                <c:pt idx="9">
                  <c:v>3.375</c:v>
                </c:pt>
                <c:pt idx="10">
                  <c:v>3.75</c:v>
                </c:pt>
                <c:pt idx="11">
                  <c:v>4.125</c:v>
                </c:pt>
                <c:pt idx="12">
                  <c:v>4.5</c:v>
                </c:pt>
                <c:pt idx="13">
                  <c:v>4.875</c:v>
                </c:pt>
                <c:pt idx="14">
                  <c:v>5.25</c:v>
                </c:pt>
                <c:pt idx="15">
                  <c:v>5.625</c:v>
                </c:pt>
                <c:pt idx="16">
                  <c:v>6</c:v>
                </c:pt>
                <c:pt idx="17">
                  <c:v>6.375</c:v>
                </c:pt>
                <c:pt idx="18">
                  <c:v>6.75</c:v>
                </c:pt>
                <c:pt idx="19">
                  <c:v>7.125</c:v>
                </c:pt>
                <c:pt idx="20">
                  <c:v>7.5</c:v>
                </c:pt>
                <c:pt idx="21">
                  <c:v>7.875</c:v>
                </c:pt>
                <c:pt idx="22">
                  <c:v>8.25</c:v>
                </c:pt>
                <c:pt idx="23">
                  <c:v>8.625</c:v>
                </c:pt>
                <c:pt idx="24">
                  <c:v>9</c:v>
                </c:pt>
                <c:pt idx="25">
                  <c:v>9.375</c:v>
                </c:pt>
                <c:pt idx="26">
                  <c:v>9.75</c:v>
                </c:pt>
                <c:pt idx="27">
                  <c:v>10.125</c:v>
                </c:pt>
                <c:pt idx="28">
                  <c:v>10.5</c:v>
                </c:pt>
                <c:pt idx="29">
                  <c:v>10.875</c:v>
                </c:pt>
                <c:pt idx="30">
                  <c:v>11.25</c:v>
                </c:pt>
                <c:pt idx="31">
                  <c:v>11.625</c:v>
                </c:pt>
                <c:pt idx="32">
                  <c:v>12</c:v>
                </c:pt>
                <c:pt idx="33">
                  <c:v>12.375</c:v>
                </c:pt>
                <c:pt idx="34">
                  <c:v>12.75</c:v>
                </c:pt>
                <c:pt idx="35">
                  <c:v>13.125</c:v>
                </c:pt>
                <c:pt idx="36">
                  <c:v>13.5</c:v>
                </c:pt>
                <c:pt idx="37">
                  <c:v>13.875</c:v>
                </c:pt>
                <c:pt idx="38">
                  <c:v>14.25</c:v>
                </c:pt>
                <c:pt idx="39">
                  <c:v>14.625</c:v>
                </c:pt>
                <c:pt idx="40">
                  <c:v>15</c:v>
                </c:pt>
              </c:numCache>
            </c:numRef>
          </c:xVal>
          <c:yVal>
            <c:numRef>
              <c:f>Analysis!$Y$14:$Y$54</c:f>
              <c:numCache>
                <c:formatCode>0.00</c:formatCode>
                <c:ptCount val="41"/>
                <c:pt idx="0">
                  <c:v>0</c:v>
                </c:pt>
                <c:pt idx="1">
                  <c:v>-2.3957488014694661E-2</c:v>
                </c:pt>
                <c:pt idx="2">
                  <c:v>-4.7786328548262702E-2</c:v>
                </c:pt>
                <c:pt idx="3">
                  <c:v>-7.1358362186316526E-2</c:v>
                </c:pt>
                <c:pt idx="4">
                  <c:v>-9.4546405582661919E-2</c:v>
                </c:pt>
                <c:pt idx="5">
                  <c:v>-0.11722473932991306</c:v>
                </c:pt>
                <c:pt idx="6">
                  <c:v>-0.13926959563406172</c:v>
                </c:pt>
                <c:pt idx="7">
                  <c:v>-0.16055964572797166</c:v>
                </c:pt>
                <c:pt idx="8">
                  <c:v>-0.180976486957519</c:v>
                </c:pt>
                <c:pt idx="9">
                  <c:v>-0.20040512947664979</c:v>
                </c:pt>
                <c:pt idx="10">
                  <c:v>-0.21873448248499017</c:v>
                </c:pt>
                <c:pt idx="11">
                  <c:v>-0.23585783994303711</c:v>
                </c:pt>
                <c:pt idx="12">
                  <c:v>-0.25167336570075349</c:v>
                </c:pt>
                <c:pt idx="13">
                  <c:v>-0.26608457797311758</c:v>
                </c:pt>
                <c:pt idx="14">
                  <c:v>-0.27900083309953061</c:v>
                </c:pt>
                <c:pt idx="15">
                  <c:v>-0.29033780852017799</c:v>
                </c:pt>
                <c:pt idx="16">
                  <c:v>-0.30001798490718556</c:v>
                </c:pt>
                <c:pt idx="17">
                  <c:v>-0.30797112738360966</c:v>
                </c:pt>
                <c:pt idx="18">
                  <c:v>-0.31413476576693711</c:v>
                </c:pt>
                <c:pt idx="19">
                  <c:v>-0.31845467377331715</c:v>
                </c:pt>
                <c:pt idx="20">
                  <c:v>-0.32088534711715511</c:v>
                </c:pt>
                <c:pt idx="21">
                  <c:v>-0.32139048044268748</c:v>
                </c:pt>
                <c:pt idx="22">
                  <c:v>-0.31994344302358968</c:v>
                </c:pt>
                <c:pt idx="23">
                  <c:v>-0.31652775316717907</c:v>
                </c:pt>
                <c:pt idx="24">
                  <c:v>-0.31113755125898024</c:v>
                </c:pt>
                <c:pt idx="25">
                  <c:v>-0.3037780713847269</c:v>
                </c:pt>
                <c:pt idx="26">
                  <c:v>-0.29446611146670421</c:v>
                </c:pt>
                <c:pt idx="27">
                  <c:v>-0.28323050185269949</c:v>
                </c:pt>
                <c:pt idx="28">
                  <c:v>-0.27011257228900831</c:v>
                </c:pt>
                <c:pt idx="29">
                  <c:v>-0.25516661722724621</c:v>
                </c:pt>
                <c:pt idx="30">
                  <c:v>-0.23846035938595378</c:v>
                </c:pt>
                <c:pt idx="31">
                  <c:v>-0.22007541152049725</c:v>
                </c:pt>
                <c:pt idx="32">
                  <c:v>-0.2001077363299828</c:v>
                </c:pt>
                <c:pt idx="33">
                  <c:v>-0.17866810444149905</c:v>
                </c:pt>
                <c:pt idx="34">
                  <c:v>-0.15588255041393495</c:v>
                </c:pt>
                <c:pt idx="35">
                  <c:v>-0.13189282669452496</c:v>
                </c:pt>
                <c:pt idx="36">
                  <c:v>-0.10685685547298363</c:v>
                </c:pt>
                <c:pt idx="37">
                  <c:v>-8.094917836717741E-2</c:v>
                </c:pt>
                <c:pt idx="38">
                  <c:v>-5.436140388678723E-2</c:v>
                </c:pt>
                <c:pt idx="39">
                  <c:v>-2.7302652606749689E-2</c:v>
                </c:pt>
                <c:pt idx="40">
                  <c:v>0</c:v>
                </c:pt>
              </c:numCache>
            </c:numRef>
          </c:yVal>
          <c:smooth val="0"/>
          <c:extLst>
            <c:ext xmlns:c16="http://schemas.microsoft.com/office/drawing/2014/chart" uri="{C3380CC4-5D6E-409C-BE32-E72D297353CC}">
              <c16:uniqueId val="{00000000-2269-4863-9247-08C390BE125C}"/>
            </c:ext>
          </c:extLst>
        </c:ser>
        <c:dLbls>
          <c:showLegendKey val="0"/>
          <c:showVal val="0"/>
          <c:showCatName val="0"/>
          <c:showSerName val="0"/>
          <c:showPercent val="0"/>
          <c:showBubbleSize val="0"/>
        </c:dLbls>
        <c:axId val="867747992"/>
        <c:axId val="867748320"/>
      </c:scatterChart>
      <c:valAx>
        <c:axId val="8677479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Length along the</a:t>
                </a:r>
                <a:r>
                  <a:rPr lang="en-US" baseline="0"/>
                  <a:t> beam (in)</a:t>
                </a:r>
                <a:endParaRPr lang="en-US"/>
              </a:p>
            </c:rich>
          </c:tx>
          <c:layout>
            <c:manualLayout>
              <c:xMode val="edge"/>
              <c:yMode val="edge"/>
              <c:x val="0.37533731858805125"/>
              <c:y val="0.86794091914981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8320"/>
        <c:crosses val="autoZero"/>
        <c:crossBetween val="midCat"/>
      </c:valAx>
      <c:valAx>
        <c:axId val="86774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Delfection (in)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7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988E1A69-0561-4A6C-B3D2-3B3845837069}"/>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oneCellAnchor>
    <xdr:from>
      <xdr:col>4</xdr:col>
      <xdr:colOff>260285</xdr:colOff>
      <xdr:row>59</xdr:row>
      <xdr:rowOff>0</xdr:rowOff>
    </xdr:from>
    <xdr:ext cx="184731" cy="248851"/>
    <xdr:sp macro="" textlink="">
      <xdr:nvSpPr>
        <xdr:cNvPr id="3" name="TextBox 2">
          <a:extLst>
            <a:ext uri="{FF2B5EF4-FFF2-40B4-BE49-F238E27FC236}">
              <a16:creationId xmlns:a16="http://schemas.microsoft.com/office/drawing/2014/main" id="{2E4CBFBE-19C9-490F-A89B-E83D3F5EB5F8}"/>
            </a:ext>
          </a:extLst>
        </xdr:cNvPr>
        <xdr:cNvSpPr txBox="1"/>
      </xdr:nvSpPr>
      <xdr:spPr>
        <a:xfrm>
          <a:off x="2660585" y="962025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000"/>
        </a:p>
      </xdr:txBody>
    </xdr:sp>
    <xdr:clientData/>
  </xdr:oneCellAnchor>
  <xdr:oneCellAnchor>
    <xdr:from>
      <xdr:col>0</xdr:col>
      <xdr:colOff>546080</xdr:colOff>
      <xdr:row>59</xdr:row>
      <xdr:rowOff>0</xdr:rowOff>
    </xdr:from>
    <xdr:ext cx="184731" cy="248851"/>
    <xdr:sp macro="" textlink="">
      <xdr:nvSpPr>
        <xdr:cNvPr id="4" name="TextBox 3">
          <a:extLst>
            <a:ext uri="{FF2B5EF4-FFF2-40B4-BE49-F238E27FC236}">
              <a16:creationId xmlns:a16="http://schemas.microsoft.com/office/drawing/2014/main" id="{DC5B6EBD-38CC-43C4-A8CD-E695FA29C043}"/>
            </a:ext>
          </a:extLst>
        </xdr:cNvPr>
        <xdr:cNvSpPr txBox="1"/>
      </xdr:nvSpPr>
      <xdr:spPr>
        <a:xfrm>
          <a:off x="546080" y="962025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000"/>
        </a:p>
      </xdr:txBody>
    </xdr:sp>
    <xdr:clientData/>
  </xdr:oneCellAnchor>
  <xdr:oneCellAnchor>
    <xdr:from>
      <xdr:col>0</xdr:col>
      <xdr:colOff>281179</xdr:colOff>
      <xdr:row>59</xdr:row>
      <xdr:rowOff>0</xdr:rowOff>
    </xdr:from>
    <xdr:ext cx="184731" cy="248851"/>
    <xdr:sp macro="" textlink="">
      <xdr:nvSpPr>
        <xdr:cNvPr id="5" name="TextBox 4">
          <a:extLst>
            <a:ext uri="{FF2B5EF4-FFF2-40B4-BE49-F238E27FC236}">
              <a16:creationId xmlns:a16="http://schemas.microsoft.com/office/drawing/2014/main" id="{2EFAABAA-5C46-4B8B-BAAD-A1DD1B23D9E8}"/>
            </a:ext>
          </a:extLst>
        </xdr:cNvPr>
        <xdr:cNvSpPr txBox="1"/>
      </xdr:nvSpPr>
      <xdr:spPr>
        <a:xfrm>
          <a:off x="281179" y="962025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000"/>
        </a:p>
      </xdr:txBody>
    </xdr:sp>
    <xdr:clientData/>
  </xdr:oneCellAnchor>
  <xdr:oneCellAnchor>
    <xdr:from>
      <xdr:col>4</xdr:col>
      <xdr:colOff>107201</xdr:colOff>
      <xdr:row>59</xdr:row>
      <xdr:rowOff>0</xdr:rowOff>
    </xdr:from>
    <xdr:ext cx="184731" cy="248851"/>
    <xdr:sp macro="" textlink="">
      <xdr:nvSpPr>
        <xdr:cNvPr id="6" name="TextBox 5">
          <a:extLst>
            <a:ext uri="{FF2B5EF4-FFF2-40B4-BE49-F238E27FC236}">
              <a16:creationId xmlns:a16="http://schemas.microsoft.com/office/drawing/2014/main" id="{73BFE3B2-6FE0-449F-9713-C7BD417A03DE}"/>
            </a:ext>
          </a:extLst>
        </xdr:cNvPr>
        <xdr:cNvSpPr txBox="1"/>
      </xdr:nvSpPr>
      <xdr:spPr>
        <a:xfrm>
          <a:off x="2507501" y="962025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000"/>
        </a:p>
      </xdr:txBody>
    </xdr:sp>
    <xdr:clientData/>
  </xdr:oneCellAnchor>
  <xdr:oneCellAnchor>
    <xdr:from>
      <xdr:col>9</xdr:col>
      <xdr:colOff>279400</xdr:colOff>
      <xdr:row>59</xdr:row>
      <xdr:rowOff>0</xdr:rowOff>
    </xdr:from>
    <xdr:ext cx="65" cy="172227"/>
    <xdr:sp macro="" textlink="">
      <xdr:nvSpPr>
        <xdr:cNvPr id="7" name="TextBox 6">
          <a:extLst>
            <a:ext uri="{FF2B5EF4-FFF2-40B4-BE49-F238E27FC236}">
              <a16:creationId xmlns:a16="http://schemas.microsoft.com/office/drawing/2014/main" id="{8A3C2F52-A549-4E5E-8795-E7A63239CDBB}"/>
            </a:ext>
          </a:extLst>
        </xdr:cNvPr>
        <xdr:cNvSpPr txBox="1"/>
      </xdr:nvSpPr>
      <xdr:spPr>
        <a:xfrm>
          <a:off x="5680075" y="962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twoCellAnchor>
    <xdr:from>
      <xdr:col>0</xdr:col>
      <xdr:colOff>260297</xdr:colOff>
      <xdr:row>16</xdr:row>
      <xdr:rowOff>7684</xdr:rowOff>
    </xdr:from>
    <xdr:to>
      <xdr:col>4</xdr:col>
      <xdr:colOff>413462</xdr:colOff>
      <xdr:row>23</xdr:row>
      <xdr:rowOff>48418</xdr:rowOff>
    </xdr:to>
    <xdr:grpSp>
      <xdr:nvGrpSpPr>
        <xdr:cNvPr id="8" name="Group 7">
          <a:extLst>
            <a:ext uri="{FF2B5EF4-FFF2-40B4-BE49-F238E27FC236}">
              <a16:creationId xmlns:a16="http://schemas.microsoft.com/office/drawing/2014/main" id="{4C85C130-3310-45EE-9CF6-20250E254343}"/>
            </a:ext>
          </a:extLst>
        </xdr:cNvPr>
        <xdr:cNvGrpSpPr/>
      </xdr:nvGrpSpPr>
      <xdr:grpSpPr>
        <a:xfrm>
          <a:off x="260297" y="2562625"/>
          <a:ext cx="2573636" cy="1172528"/>
          <a:chOff x="293914" y="2360919"/>
          <a:chExt cx="2573636" cy="1172529"/>
        </a:xfrm>
      </xdr:grpSpPr>
      <xdr:sp macro="" textlink="">
        <xdr:nvSpPr>
          <xdr:cNvPr id="9" name="Freeform: Shape 8">
            <a:extLst>
              <a:ext uri="{FF2B5EF4-FFF2-40B4-BE49-F238E27FC236}">
                <a16:creationId xmlns:a16="http://schemas.microsoft.com/office/drawing/2014/main" id="{BBC35E52-D529-4E54-B55D-C5BFE7A05A8D}"/>
              </a:ext>
            </a:extLst>
          </xdr:cNvPr>
          <xdr:cNvSpPr/>
        </xdr:nvSpPr>
        <xdr:spPr bwMode="auto">
          <a:xfrm>
            <a:off x="803315" y="3069635"/>
            <a:ext cx="1277056" cy="85846"/>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Lst>
            <a:ahLst/>
            <a:cxnLst>
              <a:cxn ang="0">
                <a:pos x="connsiteX0" y="connsiteY0"/>
              </a:cxn>
              <a:cxn ang="0">
                <a:pos x="connsiteX1" y="connsiteY1"/>
              </a:cxn>
              <a:cxn ang="0">
                <a:pos x="connsiteX2" y="connsiteY2"/>
              </a:cxn>
            </a:cxnLst>
            <a:rect l="l" t="t" r="r" b="b"/>
            <a:pathLst>
              <a:path w="10000" h="206062">
                <a:moveTo>
                  <a:pt x="10000" y="0"/>
                </a:moveTo>
                <a:cubicBezTo>
                  <a:pt x="8344" y="115100"/>
                  <a:pt x="6638" y="214518"/>
                  <a:pt x="5033" y="204123"/>
                </a:cubicBezTo>
                <a:cubicBezTo>
                  <a:pt x="3416" y="222952"/>
                  <a:pt x="1250" y="100787"/>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10" name="Isosceles Triangle 9">
            <a:extLst>
              <a:ext uri="{FF2B5EF4-FFF2-40B4-BE49-F238E27FC236}">
                <a16:creationId xmlns:a16="http://schemas.microsoft.com/office/drawing/2014/main" id="{39708DF5-FFC9-40D3-ADC4-A3B104E3E836}"/>
              </a:ext>
            </a:extLst>
          </xdr:cNvPr>
          <xdr:cNvSpPr/>
        </xdr:nvSpPr>
        <xdr:spPr bwMode="auto">
          <a:xfrm>
            <a:off x="750001" y="3080303"/>
            <a:ext cx="124290" cy="105040"/>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11" name="Isosceles Triangle 10">
            <a:extLst>
              <a:ext uri="{FF2B5EF4-FFF2-40B4-BE49-F238E27FC236}">
                <a16:creationId xmlns:a16="http://schemas.microsoft.com/office/drawing/2014/main" id="{09E92C19-927A-4A24-8F72-CDED45E60D22}"/>
              </a:ext>
            </a:extLst>
          </xdr:cNvPr>
          <xdr:cNvSpPr/>
        </xdr:nvSpPr>
        <xdr:spPr bwMode="auto">
          <a:xfrm>
            <a:off x="2015100" y="3080303"/>
            <a:ext cx="120521" cy="105040"/>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12" name="Straight Arrow Connector 11">
            <a:extLst>
              <a:ext uri="{FF2B5EF4-FFF2-40B4-BE49-F238E27FC236}">
                <a16:creationId xmlns:a16="http://schemas.microsoft.com/office/drawing/2014/main" id="{F0AB08FB-7060-4F76-A3BD-8ED82F5E2122}"/>
              </a:ext>
            </a:extLst>
          </xdr:cNvPr>
          <xdr:cNvCxnSpPr/>
        </xdr:nvCxnSpPr>
        <xdr:spPr bwMode="auto">
          <a:xfrm flipV="1">
            <a:off x="803677" y="3218970"/>
            <a:ext cx="0" cy="314478"/>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13" name="TextBox 12">
            <a:extLst>
              <a:ext uri="{FF2B5EF4-FFF2-40B4-BE49-F238E27FC236}">
                <a16:creationId xmlns:a16="http://schemas.microsoft.com/office/drawing/2014/main" id="{6AD99CCA-D157-4E12-93F3-4809DAE0D572}"/>
              </a:ext>
            </a:extLst>
          </xdr:cNvPr>
          <xdr:cNvSpPr txBox="1"/>
        </xdr:nvSpPr>
        <xdr:spPr>
          <a:xfrm>
            <a:off x="760680" y="3286298"/>
            <a:ext cx="306703" cy="244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sp macro="" textlink="">
        <xdr:nvSpPr>
          <xdr:cNvPr id="14" name="TextBox 13">
            <a:extLst>
              <a:ext uri="{FF2B5EF4-FFF2-40B4-BE49-F238E27FC236}">
                <a16:creationId xmlns:a16="http://schemas.microsoft.com/office/drawing/2014/main" id="{63D8BAC8-C75B-47CF-A252-BC96247746DC}"/>
              </a:ext>
            </a:extLst>
          </xdr:cNvPr>
          <xdr:cNvSpPr txBox="1"/>
        </xdr:nvSpPr>
        <xdr:spPr>
          <a:xfrm>
            <a:off x="824325" y="3089632"/>
            <a:ext cx="251787" cy="255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A</a:t>
            </a:r>
            <a:endParaRPr lang="en-CA" sz="1000" baseline="-25000"/>
          </a:p>
        </xdr:txBody>
      </xdr:sp>
      <xdr:sp macro="" textlink="">
        <xdr:nvSpPr>
          <xdr:cNvPr id="15" name="TextBox 14">
            <a:extLst>
              <a:ext uri="{FF2B5EF4-FFF2-40B4-BE49-F238E27FC236}">
                <a16:creationId xmlns:a16="http://schemas.microsoft.com/office/drawing/2014/main" id="{16EA7FD5-8BDA-4264-AD9F-1D88C3D45F33}"/>
              </a:ext>
            </a:extLst>
          </xdr:cNvPr>
          <xdr:cNvSpPr txBox="1"/>
        </xdr:nvSpPr>
        <xdr:spPr>
          <a:xfrm>
            <a:off x="576942" y="2907396"/>
            <a:ext cx="268194" cy="255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16" name="TextBox 15">
            <a:extLst>
              <a:ext uri="{FF2B5EF4-FFF2-40B4-BE49-F238E27FC236}">
                <a16:creationId xmlns:a16="http://schemas.microsoft.com/office/drawing/2014/main" id="{D59D7797-9FF5-4800-94BA-4F38506589D2}"/>
              </a:ext>
            </a:extLst>
          </xdr:cNvPr>
          <xdr:cNvSpPr txBox="1"/>
        </xdr:nvSpPr>
        <xdr:spPr>
          <a:xfrm>
            <a:off x="1787052" y="3114707"/>
            <a:ext cx="257635" cy="255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B</a:t>
            </a:r>
            <a:endParaRPr lang="en-CA" sz="1000" baseline="-25000"/>
          </a:p>
        </xdr:txBody>
      </xdr:sp>
      <xdr:cxnSp macro="">
        <xdr:nvCxnSpPr>
          <xdr:cNvPr id="17" name="Straight Connector 16">
            <a:extLst>
              <a:ext uri="{FF2B5EF4-FFF2-40B4-BE49-F238E27FC236}">
                <a16:creationId xmlns:a16="http://schemas.microsoft.com/office/drawing/2014/main" id="{D6C8F8CC-B67D-48A5-8004-B41C9FAC68A1}"/>
              </a:ext>
            </a:extLst>
          </xdr:cNvPr>
          <xdr:cNvCxnSpPr/>
        </xdr:nvCxnSpPr>
        <xdr:spPr bwMode="auto">
          <a:xfrm>
            <a:off x="804922" y="2407717"/>
            <a:ext cx="0" cy="60001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8" name="Straight Arrow Connector 17">
            <a:extLst>
              <a:ext uri="{FF2B5EF4-FFF2-40B4-BE49-F238E27FC236}">
                <a16:creationId xmlns:a16="http://schemas.microsoft.com/office/drawing/2014/main" id="{DD6A9CCF-78F8-4C98-935E-9715503198D8}"/>
              </a:ext>
            </a:extLst>
          </xdr:cNvPr>
          <xdr:cNvCxnSpPr/>
        </xdr:nvCxnSpPr>
        <xdr:spPr bwMode="auto">
          <a:xfrm flipV="1">
            <a:off x="2073623" y="3224939"/>
            <a:ext cx="0" cy="307305"/>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19" name="TextBox 18">
            <a:extLst>
              <a:ext uri="{FF2B5EF4-FFF2-40B4-BE49-F238E27FC236}">
                <a16:creationId xmlns:a16="http://schemas.microsoft.com/office/drawing/2014/main" id="{B45DD3D3-5090-4048-897A-FB9473BAF485}"/>
              </a:ext>
            </a:extLst>
          </xdr:cNvPr>
          <xdr:cNvSpPr txBox="1"/>
        </xdr:nvSpPr>
        <xdr:spPr>
          <a:xfrm>
            <a:off x="2038806" y="3275782"/>
            <a:ext cx="303781" cy="239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B</a:t>
            </a:r>
          </a:p>
        </xdr:txBody>
      </xdr:sp>
      <xdr:cxnSp macro="">
        <xdr:nvCxnSpPr>
          <xdr:cNvPr id="20" name="Straight Arrow Connector 19">
            <a:extLst>
              <a:ext uri="{FF2B5EF4-FFF2-40B4-BE49-F238E27FC236}">
                <a16:creationId xmlns:a16="http://schemas.microsoft.com/office/drawing/2014/main" id="{FC024514-5561-45E7-B4E8-3981ABB28F9E}"/>
              </a:ext>
            </a:extLst>
          </xdr:cNvPr>
          <xdr:cNvCxnSpPr/>
        </xdr:nvCxnSpPr>
        <xdr:spPr bwMode="auto">
          <a:xfrm>
            <a:off x="804922" y="2581119"/>
            <a:ext cx="1268701"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1" name="TextBox 20">
            <a:extLst>
              <a:ext uri="{FF2B5EF4-FFF2-40B4-BE49-F238E27FC236}">
                <a16:creationId xmlns:a16="http://schemas.microsoft.com/office/drawing/2014/main" id="{62DEC76D-39F5-4A11-9D98-34C48D2E40B3}"/>
              </a:ext>
            </a:extLst>
          </xdr:cNvPr>
          <xdr:cNvSpPr txBox="1"/>
        </xdr:nvSpPr>
        <xdr:spPr>
          <a:xfrm>
            <a:off x="577190" y="2373357"/>
            <a:ext cx="250134" cy="234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22" name="Straight Connector 21">
            <a:extLst>
              <a:ext uri="{FF2B5EF4-FFF2-40B4-BE49-F238E27FC236}">
                <a16:creationId xmlns:a16="http://schemas.microsoft.com/office/drawing/2014/main" id="{EA3C8C14-1574-4DB1-BC4A-9832F4D022A9}"/>
              </a:ext>
            </a:extLst>
          </xdr:cNvPr>
          <xdr:cNvCxnSpPr/>
        </xdr:nvCxnSpPr>
        <xdr:spPr bwMode="auto">
          <a:xfrm flipH="1">
            <a:off x="2166526" y="3067835"/>
            <a:ext cx="59424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3" name="TextBox 22">
            <a:extLst>
              <a:ext uri="{FF2B5EF4-FFF2-40B4-BE49-F238E27FC236}">
                <a16:creationId xmlns:a16="http://schemas.microsoft.com/office/drawing/2014/main" id="{F273DA23-235F-466D-B52A-41F9FD2B591E}"/>
              </a:ext>
            </a:extLst>
          </xdr:cNvPr>
          <xdr:cNvSpPr txBox="1"/>
        </xdr:nvSpPr>
        <xdr:spPr>
          <a:xfrm>
            <a:off x="2619463" y="2851920"/>
            <a:ext cx="248087" cy="2343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24" name="Straight Connector 23">
            <a:extLst>
              <a:ext uri="{FF2B5EF4-FFF2-40B4-BE49-F238E27FC236}">
                <a16:creationId xmlns:a16="http://schemas.microsoft.com/office/drawing/2014/main" id="{DEEC9141-B9E2-42B8-A6A2-88912E5A37BA}"/>
              </a:ext>
            </a:extLst>
          </xdr:cNvPr>
          <xdr:cNvCxnSpPr/>
        </xdr:nvCxnSpPr>
        <xdr:spPr bwMode="auto">
          <a:xfrm>
            <a:off x="2077231" y="2407717"/>
            <a:ext cx="0" cy="2633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5" name="TextBox 24">
            <a:extLst>
              <a:ext uri="{FF2B5EF4-FFF2-40B4-BE49-F238E27FC236}">
                <a16:creationId xmlns:a16="http://schemas.microsoft.com/office/drawing/2014/main" id="{8722A532-3DC6-4425-9353-72DA91B3830E}"/>
              </a:ext>
            </a:extLst>
          </xdr:cNvPr>
          <xdr:cNvSpPr txBox="1"/>
        </xdr:nvSpPr>
        <xdr:spPr>
          <a:xfrm>
            <a:off x="1329854" y="2360919"/>
            <a:ext cx="236423" cy="234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sp macro="" textlink="">
        <xdr:nvSpPr>
          <xdr:cNvPr id="26" name="TextBox 25">
            <a:extLst>
              <a:ext uri="{FF2B5EF4-FFF2-40B4-BE49-F238E27FC236}">
                <a16:creationId xmlns:a16="http://schemas.microsoft.com/office/drawing/2014/main" id="{03B6E489-F448-4C5D-99A8-51550486767B}"/>
              </a:ext>
            </a:extLst>
          </xdr:cNvPr>
          <xdr:cNvSpPr txBox="1"/>
        </xdr:nvSpPr>
        <xdr:spPr>
          <a:xfrm>
            <a:off x="1021117" y="2579474"/>
            <a:ext cx="667882" cy="2515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W=wL/2</a:t>
            </a:r>
            <a:endParaRPr lang="en-CA" sz="1000" baseline="-25000"/>
          </a:p>
        </xdr:txBody>
      </xdr:sp>
      <xdr:sp macro="" textlink="">
        <xdr:nvSpPr>
          <xdr:cNvPr id="27" name="TextBox 26">
            <a:extLst>
              <a:ext uri="{FF2B5EF4-FFF2-40B4-BE49-F238E27FC236}">
                <a16:creationId xmlns:a16="http://schemas.microsoft.com/office/drawing/2014/main" id="{5EEC471D-2258-4CFD-ACEE-C2F04BA44ECF}"/>
              </a:ext>
            </a:extLst>
          </xdr:cNvPr>
          <xdr:cNvSpPr txBox="1"/>
        </xdr:nvSpPr>
        <xdr:spPr>
          <a:xfrm>
            <a:off x="2062192" y="2857109"/>
            <a:ext cx="258549" cy="23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cxnSp macro="">
        <xdr:nvCxnSpPr>
          <xdr:cNvPr id="28" name="Straight Arrow Connector 27">
            <a:extLst>
              <a:ext uri="{FF2B5EF4-FFF2-40B4-BE49-F238E27FC236}">
                <a16:creationId xmlns:a16="http://schemas.microsoft.com/office/drawing/2014/main" id="{CBF00471-2DBA-437B-A1CA-FB278D671B6E}"/>
              </a:ext>
            </a:extLst>
          </xdr:cNvPr>
          <xdr:cNvCxnSpPr/>
        </xdr:nvCxnSpPr>
        <xdr:spPr bwMode="auto">
          <a:xfrm flipH="1" flipV="1">
            <a:off x="800773" y="3067204"/>
            <a:ext cx="1280910" cy="631"/>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cxnSp macro="">
        <xdr:nvCxnSpPr>
          <xdr:cNvPr id="29" name="Straight Arrow Connector 28">
            <a:extLst>
              <a:ext uri="{FF2B5EF4-FFF2-40B4-BE49-F238E27FC236}">
                <a16:creationId xmlns:a16="http://schemas.microsoft.com/office/drawing/2014/main" id="{978C217C-5D6E-46E0-8EA6-C11AC3156034}"/>
              </a:ext>
            </a:extLst>
          </xdr:cNvPr>
          <xdr:cNvCxnSpPr/>
        </xdr:nvCxnSpPr>
        <xdr:spPr bwMode="auto">
          <a:xfrm>
            <a:off x="1086206" y="3001278"/>
            <a:ext cx="0" cy="66844"/>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0" name="Straight Arrow Connector 29">
            <a:extLst>
              <a:ext uri="{FF2B5EF4-FFF2-40B4-BE49-F238E27FC236}">
                <a16:creationId xmlns:a16="http://schemas.microsoft.com/office/drawing/2014/main" id="{0A8DBAA7-A371-4379-9C58-823F87528428}"/>
              </a:ext>
            </a:extLst>
          </xdr:cNvPr>
          <xdr:cNvCxnSpPr/>
        </xdr:nvCxnSpPr>
        <xdr:spPr bwMode="auto">
          <a:xfrm>
            <a:off x="1232264" y="2961928"/>
            <a:ext cx="0" cy="106194"/>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1" name="Straight Arrow Connector 30">
            <a:extLst>
              <a:ext uri="{FF2B5EF4-FFF2-40B4-BE49-F238E27FC236}">
                <a16:creationId xmlns:a16="http://schemas.microsoft.com/office/drawing/2014/main" id="{6242FEC7-5871-434C-9E20-537CB5E9420F}"/>
              </a:ext>
            </a:extLst>
          </xdr:cNvPr>
          <xdr:cNvCxnSpPr/>
        </xdr:nvCxnSpPr>
        <xdr:spPr bwMode="auto">
          <a:xfrm>
            <a:off x="1371920" y="2927825"/>
            <a:ext cx="0" cy="14029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2" name="Straight Arrow Connector 31">
            <a:extLst>
              <a:ext uri="{FF2B5EF4-FFF2-40B4-BE49-F238E27FC236}">
                <a16:creationId xmlns:a16="http://schemas.microsoft.com/office/drawing/2014/main" id="{DCBA02CF-E230-4458-A74D-2FF8412E0700}"/>
              </a:ext>
            </a:extLst>
          </xdr:cNvPr>
          <xdr:cNvCxnSpPr/>
        </xdr:nvCxnSpPr>
        <xdr:spPr bwMode="auto">
          <a:xfrm>
            <a:off x="1514229" y="2898625"/>
            <a:ext cx="0" cy="169498"/>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3" name="Straight Arrow Connector 32">
            <a:extLst>
              <a:ext uri="{FF2B5EF4-FFF2-40B4-BE49-F238E27FC236}">
                <a16:creationId xmlns:a16="http://schemas.microsoft.com/office/drawing/2014/main" id="{5FF0BD12-04DC-4645-B6C0-A52DAE263CF3}"/>
              </a:ext>
            </a:extLst>
          </xdr:cNvPr>
          <xdr:cNvCxnSpPr/>
        </xdr:nvCxnSpPr>
        <xdr:spPr bwMode="auto">
          <a:xfrm>
            <a:off x="1653885" y="2861899"/>
            <a:ext cx="0" cy="206224"/>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4" name="Straight Arrow Connector 33">
            <a:extLst>
              <a:ext uri="{FF2B5EF4-FFF2-40B4-BE49-F238E27FC236}">
                <a16:creationId xmlns:a16="http://schemas.microsoft.com/office/drawing/2014/main" id="{03E95850-E051-46FE-AD18-52750700ACA2}"/>
              </a:ext>
            </a:extLst>
          </xdr:cNvPr>
          <xdr:cNvCxnSpPr/>
        </xdr:nvCxnSpPr>
        <xdr:spPr bwMode="auto">
          <a:xfrm>
            <a:off x="1793542" y="2827795"/>
            <a:ext cx="0" cy="24032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5" name="Straight Arrow Connector 34">
            <a:extLst>
              <a:ext uri="{FF2B5EF4-FFF2-40B4-BE49-F238E27FC236}">
                <a16:creationId xmlns:a16="http://schemas.microsoft.com/office/drawing/2014/main" id="{915DC011-333A-406D-98DD-A82ED30DD21B}"/>
              </a:ext>
            </a:extLst>
          </xdr:cNvPr>
          <xdr:cNvCxnSpPr/>
        </xdr:nvCxnSpPr>
        <xdr:spPr bwMode="auto">
          <a:xfrm>
            <a:off x="1939602" y="2785821"/>
            <a:ext cx="0" cy="282301"/>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6" name="Straight Arrow Connector 35">
            <a:extLst>
              <a:ext uri="{FF2B5EF4-FFF2-40B4-BE49-F238E27FC236}">
                <a16:creationId xmlns:a16="http://schemas.microsoft.com/office/drawing/2014/main" id="{F550FF48-CFA6-4C5F-B3F3-54F18AC88624}"/>
              </a:ext>
            </a:extLst>
          </xdr:cNvPr>
          <xdr:cNvCxnSpPr/>
        </xdr:nvCxnSpPr>
        <xdr:spPr bwMode="auto">
          <a:xfrm>
            <a:off x="2076602" y="2746359"/>
            <a:ext cx="0" cy="321763"/>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7" name="Straight Connector 36">
            <a:extLst>
              <a:ext uri="{FF2B5EF4-FFF2-40B4-BE49-F238E27FC236}">
                <a16:creationId xmlns:a16="http://schemas.microsoft.com/office/drawing/2014/main" id="{51721061-7D52-4B26-9617-3C43BBA2B352}"/>
              </a:ext>
            </a:extLst>
          </xdr:cNvPr>
          <xdr:cNvCxnSpPr/>
        </xdr:nvCxnSpPr>
        <xdr:spPr bwMode="auto">
          <a:xfrm flipV="1">
            <a:off x="804174" y="2744832"/>
            <a:ext cx="1274263" cy="32349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38" name="TextBox 37">
            <a:extLst>
              <a:ext uri="{FF2B5EF4-FFF2-40B4-BE49-F238E27FC236}">
                <a16:creationId xmlns:a16="http://schemas.microsoft.com/office/drawing/2014/main" id="{FBFE8D56-71FD-43C4-B1DE-C5E4F64B0AE3}"/>
              </a:ext>
            </a:extLst>
          </xdr:cNvPr>
          <xdr:cNvSpPr txBox="1"/>
        </xdr:nvSpPr>
        <xdr:spPr>
          <a:xfrm>
            <a:off x="2038643" y="2704811"/>
            <a:ext cx="298291" cy="245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cxnSp macro="">
        <xdr:nvCxnSpPr>
          <xdr:cNvPr id="39" name="Straight Arrow Connector 38">
            <a:extLst>
              <a:ext uri="{FF2B5EF4-FFF2-40B4-BE49-F238E27FC236}">
                <a16:creationId xmlns:a16="http://schemas.microsoft.com/office/drawing/2014/main" id="{49B1D9DA-3D73-4B4A-AF98-52966B6DC447}"/>
              </a:ext>
            </a:extLst>
          </xdr:cNvPr>
          <xdr:cNvCxnSpPr/>
        </xdr:nvCxnSpPr>
        <xdr:spPr bwMode="auto">
          <a:xfrm>
            <a:off x="403818" y="3064649"/>
            <a:ext cx="235472"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sp macro="" textlink="">
        <xdr:nvSpPr>
          <xdr:cNvPr id="40" name="TextBox 39">
            <a:extLst>
              <a:ext uri="{FF2B5EF4-FFF2-40B4-BE49-F238E27FC236}">
                <a16:creationId xmlns:a16="http://schemas.microsoft.com/office/drawing/2014/main" id="{E885B2A6-6C22-4764-9C75-FB1BCB8B313F}"/>
              </a:ext>
            </a:extLst>
          </xdr:cNvPr>
          <xdr:cNvSpPr txBox="1"/>
        </xdr:nvSpPr>
        <xdr:spPr>
          <a:xfrm>
            <a:off x="293914" y="3081512"/>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grpSp>
    <xdr:clientData/>
  </xdr:twoCellAnchor>
  <xdr:twoCellAnchor>
    <xdr:from>
      <xdr:col>0</xdr:col>
      <xdr:colOff>56028</xdr:colOff>
      <xdr:row>28</xdr:row>
      <xdr:rowOff>0</xdr:rowOff>
    </xdr:from>
    <xdr:to>
      <xdr:col>8</xdr:col>
      <xdr:colOff>4801</xdr:colOff>
      <xdr:row>38</xdr:row>
      <xdr:rowOff>110459</xdr:rowOff>
    </xdr:to>
    <xdr:graphicFrame macro="">
      <xdr:nvGraphicFramePr>
        <xdr:cNvPr id="41" name="Chart 40">
          <a:extLst>
            <a:ext uri="{FF2B5EF4-FFF2-40B4-BE49-F238E27FC236}">
              <a16:creationId xmlns:a16="http://schemas.microsoft.com/office/drawing/2014/main" id="{102A3CA7-DBF4-4AEB-A2D0-9B517AA86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22412</xdr:colOff>
      <xdr:row>39</xdr:row>
      <xdr:rowOff>56028</xdr:rowOff>
    </xdr:from>
    <xdr:to>
      <xdr:col>7</xdr:col>
      <xdr:colOff>580384</xdr:colOff>
      <xdr:row>49</xdr:row>
      <xdr:rowOff>35216</xdr:rowOff>
    </xdr:to>
    <xdr:graphicFrame macro="">
      <xdr:nvGraphicFramePr>
        <xdr:cNvPr id="42" name="Chart 41">
          <a:extLst>
            <a:ext uri="{FF2B5EF4-FFF2-40B4-BE49-F238E27FC236}">
              <a16:creationId xmlns:a16="http://schemas.microsoft.com/office/drawing/2014/main" id="{3033D990-EA6B-4284-B345-DFF95B1E3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bbottaerospace.com/wpdm-package/aa-sm-018-005" TargetMode="External"/><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41" customWidth="1"/>
    <col min="18" max="19" width="5.28515625" style="42" customWidth="1"/>
    <col min="20" max="25" width="9.140625" style="44"/>
    <col min="26" max="16384" width="9.140625" style="20"/>
  </cols>
  <sheetData>
    <row r="1" spans="1:25" s="5" customFormat="1" ht="12.75" x14ac:dyDescent="0.2">
      <c r="A1" s="1"/>
      <c r="B1" s="2" t="s">
        <v>1</v>
      </c>
      <c r="C1" s="3" t="s">
        <v>0</v>
      </c>
      <c r="D1" s="1"/>
      <c r="E1" s="1"/>
      <c r="F1" s="2" t="s">
        <v>11</v>
      </c>
      <c r="G1" s="4"/>
      <c r="H1" s="1"/>
      <c r="I1" s="1"/>
      <c r="J1" s="1"/>
      <c r="K1" s="1"/>
      <c r="M1" s="37"/>
      <c r="N1" s="37"/>
      <c r="O1" s="37"/>
      <c r="P1" s="37"/>
      <c r="Q1" s="37"/>
      <c r="R1" s="37"/>
      <c r="S1" s="37"/>
      <c r="T1" s="38"/>
      <c r="U1" s="38"/>
      <c r="V1" s="38"/>
      <c r="W1" s="39"/>
      <c r="X1" s="40"/>
      <c r="Y1" s="38"/>
    </row>
    <row r="2" spans="1:25" s="5" customFormat="1" ht="12.75" x14ac:dyDescent="0.2">
      <c r="A2" s="1"/>
      <c r="B2" s="2" t="s">
        <v>2</v>
      </c>
      <c r="C2" s="3" t="s">
        <v>10</v>
      </c>
      <c r="D2" s="1"/>
      <c r="E2" s="1"/>
      <c r="F2" s="2" t="s">
        <v>5</v>
      </c>
      <c r="G2" s="3"/>
      <c r="H2" s="1"/>
      <c r="I2" s="1"/>
      <c r="J2" s="1"/>
      <c r="K2" s="1"/>
      <c r="M2" s="37"/>
      <c r="N2" s="37"/>
      <c r="O2" s="37"/>
      <c r="P2" s="37"/>
      <c r="Q2" s="37"/>
      <c r="R2" s="37"/>
      <c r="S2" s="37"/>
      <c r="T2" s="38"/>
      <c r="U2" s="38"/>
      <c r="V2" s="38"/>
      <c r="W2" s="39"/>
      <c r="X2" s="40"/>
      <c r="Y2" s="38"/>
    </row>
    <row r="3" spans="1:25" s="5" customFormat="1" ht="12.75" x14ac:dyDescent="0.2">
      <c r="A3" s="1"/>
      <c r="B3" s="2" t="s">
        <v>3</v>
      </c>
      <c r="C3" s="10"/>
      <c r="D3" s="1"/>
      <c r="E3" s="1"/>
      <c r="F3" s="2" t="s">
        <v>4</v>
      </c>
      <c r="G3" s="3"/>
      <c r="H3" s="1"/>
      <c r="I3" s="1"/>
      <c r="J3" s="1"/>
      <c r="K3" s="1"/>
      <c r="M3" s="37"/>
      <c r="N3" s="37"/>
      <c r="O3" s="37"/>
      <c r="P3" s="37"/>
      <c r="Q3" s="37"/>
      <c r="R3" s="37"/>
      <c r="S3" s="37"/>
      <c r="T3" s="38"/>
      <c r="U3" s="38"/>
      <c r="V3" s="38"/>
      <c r="W3" s="39"/>
      <c r="X3" s="40"/>
      <c r="Y3" s="38"/>
    </row>
    <row r="4" spans="1:25" s="5" customFormat="1" ht="12.75" x14ac:dyDescent="0.2">
      <c r="A4" s="1"/>
      <c r="B4" s="2" t="s">
        <v>23</v>
      </c>
      <c r="C4" s="4"/>
      <c r="D4" s="1"/>
      <c r="E4" s="1"/>
      <c r="F4" s="2" t="s">
        <v>24</v>
      </c>
      <c r="G4" s="3" t="s">
        <v>25</v>
      </c>
      <c r="H4" s="1"/>
      <c r="I4" s="1"/>
      <c r="J4" s="1"/>
      <c r="K4" s="1"/>
      <c r="M4" s="37"/>
      <c r="N4" s="37"/>
      <c r="O4" s="37"/>
      <c r="P4" s="37"/>
      <c r="Q4" s="41"/>
      <c r="R4" s="42"/>
      <c r="S4" s="42"/>
      <c r="T4" s="38"/>
      <c r="U4" s="38"/>
      <c r="V4" s="38"/>
      <c r="W4" s="39"/>
      <c r="X4" s="40"/>
      <c r="Y4" s="38"/>
    </row>
    <row r="5" spans="1:25" s="5" customFormat="1" ht="12.75" x14ac:dyDescent="0.2">
      <c r="A5" s="1"/>
      <c r="B5" s="2" t="s">
        <v>26</v>
      </c>
      <c r="C5" s="4"/>
      <c r="D5" s="1"/>
      <c r="E5" s="2"/>
      <c r="F5" s="1"/>
      <c r="G5" s="1"/>
      <c r="H5" s="1"/>
      <c r="I5" s="1"/>
      <c r="J5" s="1"/>
      <c r="K5" s="1"/>
      <c r="M5" s="37"/>
      <c r="N5" s="37"/>
      <c r="O5" s="37"/>
      <c r="P5" s="37"/>
      <c r="Q5" s="41"/>
      <c r="R5" s="42"/>
      <c r="S5" s="42"/>
      <c r="T5" s="38"/>
      <c r="U5" s="38"/>
      <c r="V5" s="38"/>
      <c r="W5" s="39"/>
      <c r="X5" s="40"/>
      <c r="Y5" s="38"/>
    </row>
    <row r="6" spans="1:25" s="5" customFormat="1" ht="12.75" x14ac:dyDescent="0.2">
      <c r="A6" s="1"/>
      <c r="B6" s="1" t="s">
        <v>7</v>
      </c>
      <c r="C6" s="13"/>
      <c r="D6" s="1"/>
      <c r="E6" s="1"/>
      <c r="F6" s="1"/>
      <c r="G6" s="1"/>
      <c r="H6" s="1"/>
      <c r="I6" s="1"/>
      <c r="J6" s="1"/>
      <c r="K6" s="1"/>
      <c r="M6" s="37"/>
      <c r="N6" s="37"/>
      <c r="O6" s="37"/>
      <c r="P6" s="37"/>
      <c r="Q6" s="41"/>
      <c r="R6" s="42"/>
      <c r="S6" s="42"/>
      <c r="T6" s="38"/>
      <c r="U6" s="38"/>
      <c r="V6" s="38"/>
      <c r="W6" s="39"/>
      <c r="X6" s="40"/>
      <c r="Y6" s="38"/>
    </row>
    <row r="7" spans="1:25" s="5" customFormat="1" ht="12.75" x14ac:dyDescent="0.2">
      <c r="A7" s="1"/>
      <c r="B7" s="1"/>
      <c r="C7" s="1"/>
      <c r="D7" s="1"/>
      <c r="E7" s="1"/>
      <c r="F7" s="1"/>
      <c r="G7" s="1"/>
      <c r="H7" s="1"/>
      <c r="I7" s="1"/>
      <c r="J7" s="1"/>
      <c r="K7" s="1"/>
      <c r="M7" s="37"/>
      <c r="N7" s="37"/>
      <c r="O7" s="37"/>
      <c r="P7" s="37"/>
      <c r="Q7" s="41"/>
      <c r="R7" s="42"/>
      <c r="S7" s="42"/>
      <c r="T7" s="38"/>
      <c r="U7" s="38"/>
      <c r="V7" s="38"/>
      <c r="W7" s="39"/>
      <c r="X7" s="40"/>
      <c r="Y7" s="38"/>
    </row>
    <row r="8" spans="1:25" s="5" customFormat="1" ht="12.75" x14ac:dyDescent="0.2">
      <c r="A8" s="14"/>
      <c r="E8" s="7"/>
      <c r="F8" s="8"/>
      <c r="H8" s="15"/>
      <c r="I8" s="7"/>
      <c r="J8" s="16"/>
      <c r="K8" s="17"/>
      <c r="L8" s="18"/>
      <c r="M8" s="37"/>
      <c r="N8" s="37"/>
      <c r="O8" s="37"/>
      <c r="P8" s="37"/>
      <c r="Q8" s="41"/>
      <c r="R8" s="42"/>
      <c r="S8" s="42"/>
      <c r="T8" s="38"/>
      <c r="U8" s="38"/>
      <c r="V8" s="38"/>
      <c r="W8" s="38"/>
      <c r="X8" s="38"/>
      <c r="Y8" s="38"/>
    </row>
    <row r="9" spans="1:25" s="5" customFormat="1" ht="12.75" x14ac:dyDescent="0.2">
      <c r="E9" s="7"/>
      <c r="F9" s="15"/>
      <c r="H9" s="15"/>
      <c r="I9" s="7"/>
      <c r="J9" s="17"/>
      <c r="K9" s="17"/>
      <c r="L9" s="18"/>
      <c r="M9" s="37"/>
      <c r="N9" s="37"/>
      <c r="O9" s="37"/>
      <c r="P9" s="37"/>
      <c r="Q9" s="41"/>
      <c r="R9" s="42"/>
      <c r="S9" s="42"/>
      <c r="T9" s="38"/>
      <c r="U9" s="38"/>
      <c r="V9" s="38"/>
      <c r="W9" s="38"/>
      <c r="X9" s="38"/>
      <c r="Y9" s="38"/>
    </row>
    <row r="10" spans="1:25" s="5" customFormat="1" ht="12.75" x14ac:dyDescent="0.2">
      <c r="E10" s="7"/>
      <c r="F10" s="15"/>
      <c r="H10" s="15"/>
      <c r="I10" s="7"/>
      <c r="J10" s="8"/>
      <c r="K10" s="15"/>
      <c r="L10" s="18"/>
      <c r="M10" s="37"/>
      <c r="N10" s="37"/>
      <c r="O10" s="37"/>
      <c r="P10" s="37"/>
      <c r="Q10" s="41"/>
      <c r="R10" s="42"/>
      <c r="S10" s="42"/>
      <c r="T10" s="38"/>
      <c r="U10" s="38"/>
      <c r="V10" s="38"/>
      <c r="W10" s="38"/>
      <c r="X10" s="38"/>
      <c r="Y10" s="38"/>
    </row>
    <row r="11" spans="1:25" s="5" customFormat="1" ht="12.75" x14ac:dyDescent="0.2">
      <c r="E11" s="7"/>
      <c r="F11" s="15"/>
      <c r="I11" s="19"/>
      <c r="J11" s="8"/>
      <c r="M11" s="37"/>
      <c r="N11" s="37"/>
      <c r="O11" s="37"/>
      <c r="P11" s="37"/>
      <c r="Q11" s="37"/>
      <c r="R11" s="37"/>
      <c r="S11" s="37"/>
      <c r="T11" s="38"/>
      <c r="U11" s="38"/>
      <c r="V11" s="38"/>
      <c r="W11" s="38"/>
      <c r="X11" s="38"/>
      <c r="Y11" s="38"/>
    </row>
    <row r="12" spans="1:25" x14ac:dyDescent="0.25">
      <c r="C12" s="21" t="str">
        <f>G4</f>
        <v>IMPORTANT INFORMATION</v>
      </c>
      <c r="M12" s="37"/>
      <c r="N12" s="37"/>
      <c r="O12" s="37"/>
      <c r="P12" s="37"/>
      <c r="Q12" s="43"/>
      <c r="R12" s="43"/>
      <c r="S12" s="43"/>
    </row>
    <row r="13" spans="1:25" s="5" customFormat="1" ht="12.75" x14ac:dyDescent="0.2">
      <c r="M13" s="37"/>
      <c r="N13" s="37"/>
      <c r="O13" s="37"/>
      <c r="P13" s="37"/>
      <c r="Q13" s="37"/>
      <c r="R13" s="37"/>
      <c r="S13" s="37"/>
      <c r="T13" s="38"/>
      <c r="U13" s="38"/>
      <c r="V13" s="38"/>
      <c r="W13" s="38"/>
      <c r="X13" s="38"/>
      <c r="Y13" s="38"/>
    </row>
    <row r="14" spans="1:25" s="5" customFormat="1" ht="12.75" x14ac:dyDescent="0.2">
      <c r="B14" s="22" t="s">
        <v>30</v>
      </c>
      <c r="M14" s="37"/>
      <c r="N14" s="37"/>
      <c r="O14" s="37"/>
      <c r="P14" s="37"/>
      <c r="Q14" s="37"/>
      <c r="R14" s="37"/>
      <c r="S14" s="37"/>
      <c r="T14" s="38"/>
      <c r="U14" s="38"/>
      <c r="V14" s="38"/>
      <c r="W14" s="38"/>
      <c r="X14" s="38"/>
      <c r="Y14" s="38"/>
    </row>
    <row r="15" spans="1:25" s="5" customFormat="1" ht="12.75" x14ac:dyDescent="0.2">
      <c r="A15" s="23"/>
      <c r="K15" s="23"/>
      <c r="M15" s="41"/>
      <c r="N15" s="41"/>
      <c r="O15" s="41"/>
      <c r="P15" s="41"/>
      <c r="Q15" s="41"/>
      <c r="R15" s="42"/>
      <c r="S15" s="42"/>
      <c r="T15" s="38"/>
      <c r="U15" s="38"/>
      <c r="V15" s="38"/>
      <c r="W15" s="38"/>
      <c r="X15" s="38"/>
      <c r="Y15" s="38"/>
    </row>
    <row r="16" spans="1:25" s="5" customFormat="1" ht="12.75" customHeight="1" x14ac:dyDescent="0.2">
      <c r="B16" s="87" t="s">
        <v>36</v>
      </c>
      <c r="C16" s="87"/>
      <c r="D16" s="87"/>
      <c r="E16" s="87"/>
      <c r="F16" s="87"/>
      <c r="G16" s="87"/>
      <c r="H16" s="87"/>
      <c r="I16" s="87"/>
      <c r="J16" s="87"/>
      <c r="M16" s="41"/>
      <c r="N16" s="41"/>
      <c r="O16" s="41"/>
      <c r="P16" s="41"/>
      <c r="Q16" s="41"/>
      <c r="R16" s="42"/>
      <c r="S16" s="42"/>
      <c r="T16" s="38"/>
      <c r="U16" s="38"/>
      <c r="V16" s="38"/>
      <c r="W16" s="38"/>
      <c r="X16" s="38"/>
      <c r="Y16" s="38"/>
    </row>
    <row r="17" spans="1:25" s="5" customFormat="1" ht="12.75" x14ac:dyDescent="0.2">
      <c r="B17" s="87"/>
      <c r="C17" s="87"/>
      <c r="D17" s="87"/>
      <c r="E17" s="87"/>
      <c r="F17" s="87"/>
      <c r="G17" s="87"/>
      <c r="H17" s="87"/>
      <c r="I17" s="87"/>
      <c r="J17" s="87"/>
      <c r="M17" s="41"/>
      <c r="N17" s="41"/>
      <c r="O17" s="41"/>
      <c r="P17" s="41"/>
      <c r="Q17" s="41"/>
      <c r="R17" s="42"/>
      <c r="S17" s="42"/>
      <c r="T17" s="38"/>
      <c r="U17" s="38"/>
      <c r="V17" s="38"/>
      <c r="W17" s="38"/>
      <c r="X17" s="38"/>
      <c r="Y17" s="38"/>
    </row>
    <row r="18" spans="1:25" s="5" customFormat="1" ht="12.75" x14ac:dyDescent="0.2">
      <c r="B18" s="87"/>
      <c r="C18" s="87"/>
      <c r="D18" s="87"/>
      <c r="E18" s="87"/>
      <c r="F18" s="87"/>
      <c r="G18" s="87"/>
      <c r="H18" s="87"/>
      <c r="I18" s="87"/>
      <c r="J18" s="87"/>
      <c r="M18" s="41"/>
      <c r="N18" s="41"/>
      <c r="O18" s="41"/>
      <c r="P18" s="41"/>
      <c r="Q18" s="41"/>
      <c r="R18" s="42"/>
      <c r="S18" s="42"/>
      <c r="T18" s="38"/>
      <c r="U18" s="38"/>
      <c r="V18" s="38"/>
      <c r="W18" s="38"/>
      <c r="X18" s="38"/>
      <c r="Y18" s="38"/>
    </row>
    <row r="19" spans="1:25" s="5" customFormat="1" ht="12.75" x14ac:dyDescent="0.2">
      <c r="B19" s="87"/>
      <c r="C19" s="87"/>
      <c r="D19" s="87"/>
      <c r="E19" s="87"/>
      <c r="F19" s="87"/>
      <c r="G19" s="87"/>
      <c r="H19" s="87"/>
      <c r="I19" s="87"/>
      <c r="J19" s="87"/>
      <c r="M19" s="41"/>
      <c r="N19" s="41"/>
      <c r="O19" s="41"/>
      <c r="P19" s="41"/>
      <c r="Q19" s="41"/>
      <c r="R19" s="42"/>
      <c r="S19" s="42"/>
      <c r="T19" s="38"/>
      <c r="U19" s="38"/>
      <c r="V19" s="38"/>
      <c r="W19" s="38"/>
      <c r="X19" s="38"/>
      <c r="Y19" s="38"/>
    </row>
    <row r="20" spans="1:25" s="5" customFormat="1" ht="12.75" customHeight="1" x14ac:dyDescent="0.2">
      <c r="A20" s="23"/>
      <c r="B20" s="24" t="s">
        <v>34</v>
      </c>
      <c r="C20" s="23"/>
      <c r="D20" s="23"/>
      <c r="E20" s="23"/>
      <c r="F20" s="23"/>
      <c r="G20" s="23"/>
      <c r="H20" s="23"/>
      <c r="I20" s="23"/>
      <c r="J20" s="23"/>
      <c r="K20" s="23"/>
      <c r="M20" s="41"/>
      <c r="N20" s="41"/>
      <c r="O20" s="41"/>
      <c r="P20" s="41"/>
      <c r="Q20" s="41"/>
      <c r="R20" s="42"/>
      <c r="S20" s="42"/>
      <c r="T20" s="38"/>
      <c r="U20" s="38"/>
      <c r="V20" s="38"/>
      <c r="W20" s="38"/>
      <c r="X20" s="38"/>
      <c r="Y20" s="38"/>
    </row>
    <row r="21" spans="1:25" s="5" customFormat="1" ht="12.75" x14ac:dyDescent="0.2">
      <c r="A21" s="23"/>
      <c r="B21" s="24"/>
      <c r="C21" s="23"/>
      <c r="D21" s="23"/>
      <c r="E21" s="23"/>
      <c r="F21" s="23"/>
      <c r="G21" s="23"/>
      <c r="H21" s="23"/>
      <c r="I21" s="23"/>
      <c r="J21" s="23"/>
      <c r="K21" s="23"/>
      <c r="M21" s="41"/>
      <c r="N21" s="41"/>
      <c r="O21" s="41"/>
      <c r="P21" s="41"/>
      <c r="Q21" s="41"/>
      <c r="R21" s="42"/>
      <c r="S21" s="42"/>
      <c r="T21" s="38"/>
      <c r="U21" s="38"/>
      <c r="V21" s="38"/>
      <c r="W21" s="38"/>
      <c r="X21" s="38"/>
      <c r="Y21" s="38"/>
    </row>
    <row r="22" spans="1:25" s="5" customFormat="1" ht="12.75" x14ac:dyDescent="0.2">
      <c r="A22" s="23"/>
      <c r="B22" s="87" t="s">
        <v>37</v>
      </c>
      <c r="C22" s="87"/>
      <c r="D22" s="87"/>
      <c r="E22" s="87"/>
      <c r="F22" s="87"/>
      <c r="G22" s="87"/>
      <c r="H22" s="87"/>
      <c r="I22" s="87"/>
      <c r="J22" s="87"/>
      <c r="K22" s="23"/>
      <c r="M22" s="41"/>
      <c r="N22" s="41"/>
      <c r="O22" s="41"/>
      <c r="P22" s="41"/>
      <c r="Q22" s="41"/>
      <c r="R22" s="42"/>
      <c r="S22" s="42"/>
      <c r="T22" s="38"/>
      <c r="U22" s="38"/>
      <c r="V22" s="38"/>
      <c r="W22" s="38"/>
      <c r="X22" s="38"/>
      <c r="Y22" s="38"/>
    </row>
    <row r="23" spans="1:25" s="5" customFormat="1" ht="12.75" x14ac:dyDescent="0.2">
      <c r="A23" s="23"/>
      <c r="B23" s="87"/>
      <c r="C23" s="87"/>
      <c r="D23" s="87"/>
      <c r="E23" s="87"/>
      <c r="F23" s="87"/>
      <c r="G23" s="87"/>
      <c r="H23" s="87"/>
      <c r="I23" s="87"/>
      <c r="J23" s="87"/>
      <c r="K23" s="23"/>
      <c r="M23" s="41"/>
      <c r="N23" s="41"/>
      <c r="O23" s="41"/>
      <c r="P23" s="41"/>
      <c r="Q23" s="41"/>
      <c r="R23" s="42"/>
      <c r="S23" s="45"/>
      <c r="T23" s="38"/>
      <c r="U23" s="38"/>
      <c r="V23" s="38"/>
      <c r="W23" s="38"/>
      <c r="X23" s="38"/>
      <c r="Y23" s="38"/>
    </row>
    <row r="24" spans="1:25" s="5" customFormat="1" ht="12.75" x14ac:dyDescent="0.2">
      <c r="A24" s="23"/>
      <c r="B24" s="87"/>
      <c r="C24" s="87"/>
      <c r="D24" s="87"/>
      <c r="E24" s="87"/>
      <c r="F24" s="87"/>
      <c r="G24" s="87"/>
      <c r="H24" s="87"/>
      <c r="I24" s="87"/>
      <c r="J24" s="87"/>
      <c r="K24" s="23"/>
      <c r="M24" s="41"/>
      <c r="N24" s="41"/>
      <c r="O24" s="41"/>
      <c r="P24" s="41"/>
      <c r="Q24" s="41"/>
      <c r="R24" s="42"/>
      <c r="S24" s="45"/>
      <c r="T24" s="38"/>
      <c r="U24" s="38"/>
      <c r="V24" s="38"/>
      <c r="W24" s="38"/>
      <c r="X24" s="38"/>
      <c r="Y24" s="38"/>
    </row>
    <row r="25" spans="1:25" s="5" customFormat="1" ht="12.75" customHeight="1" x14ac:dyDescent="0.2">
      <c r="A25" s="23"/>
      <c r="B25" s="47"/>
      <c r="C25" s="47"/>
      <c r="D25" s="47"/>
      <c r="E25" s="47"/>
      <c r="F25" s="49" t="s">
        <v>48</v>
      </c>
      <c r="G25" s="47"/>
      <c r="H25" s="47"/>
      <c r="I25" s="47"/>
      <c r="J25" s="47"/>
      <c r="K25" s="23"/>
      <c r="M25" s="41"/>
      <c r="N25" s="41"/>
      <c r="O25" s="41"/>
      <c r="P25" s="41"/>
      <c r="Q25" s="41"/>
      <c r="R25" s="42"/>
      <c r="S25" s="42"/>
      <c r="T25" s="38"/>
      <c r="U25" s="38"/>
      <c r="V25" s="38"/>
      <c r="W25" s="38"/>
      <c r="X25" s="38"/>
      <c r="Y25" s="38"/>
    </row>
    <row r="26" spans="1:25" s="5" customFormat="1" ht="12.75" x14ac:dyDescent="0.2">
      <c r="A26" s="23"/>
      <c r="B26" s="87" t="s">
        <v>38</v>
      </c>
      <c r="C26" s="87"/>
      <c r="D26" s="87"/>
      <c r="E26" s="87"/>
      <c r="F26" s="87"/>
      <c r="G26" s="87"/>
      <c r="H26" s="87"/>
      <c r="I26" s="87"/>
      <c r="J26" s="87"/>
      <c r="K26" s="23"/>
      <c r="M26" s="41"/>
      <c r="N26" s="41"/>
      <c r="O26" s="41"/>
      <c r="P26" s="41"/>
      <c r="Q26" s="41"/>
      <c r="R26" s="42"/>
      <c r="S26" s="42"/>
      <c r="T26" s="38"/>
      <c r="U26" s="38"/>
      <c r="V26" s="38"/>
      <c r="W26" s="38"/>
      <c r="X26" s="38"/>
      <c r="Y26" s="38"/>
    </row>
    <row r="27" spans="1:25" s="5" customFormat="1" ht="12.75" x14ac:dyDescent="0.2">
      <c r="A27" s="23"/>
      <c r="B27" s="87"/>
      <c r="C27" s="87"/>
      <c r="D27" s="87"/>
      <c r="E27" s="87"/>
      <c r="F27" s="87"/>
      <c r="G27" s="87"/>
      <c r="H27" s="87"/>
      <c r="I27" s="87"/>
      <c r="J27" s="87"/>
      <c r="K27" s="23"/>
      <c r="M27" s="41"/>
      <c r="N27" s="41"/>
      <c r="O27" s="41"/>
      <c r="P27" s="41"/>
      <c r="Q27" s="41"/>
      <c r="R27" s="42"/>
      <c r="S27" s="42"/>
      <c r="T27" s="38"/>
      <c r="U27" s="38"/>
      <c r="V27" s="38"/>
      <c r="W27" s="38"/>
      <c r="X27" s="38"/>
      <c r="Y27" s="38"/>
    </row>
    <row r="28" spans="1:25" s="5" customFormat="1" ht="12.75" x14ac:dyDescent="0.2">
      <c r="A28" s="23"/>
      <c r="B28" s="47"/>
      <c r="C28" s="47"/>
      <c r="D28" s="47"/>
      <c r="E28" s="47"/>
      <c r="F28" s="47"/>
      <c r="G28" s="47"/>
      <c r="H28" s="47"/>
      <c r="I28" s="47"/>
      <c r="J28" s="47"/>
      <c r="K28" s="23"/>
      <c r="M28" s="41"/>
      <c r="N28" s="41"/>
      <c r="O28" s="41"/>
      <c r="P28" s="41"/>
      <c r="Q28" s="41"/>
      <c r="R28" s="42"/>
      <c r="S28" s="42"/>
      <c r="T28" s="38"/>
      <c r="U28" s="38"/>
      <c r="V28" s="38"/>
      <c r="W28" s="38"/>
      <c r="X28" s="38"/>
      <c r="Y28" s="38"/>
    </row>
    <row r="29" spans="1:25" s="5" customFormat="1" ht="12.75" x14ac:dyDescent="0.2">
      <c r="A29" s="23"/>
      <c r="B29" s="87" t="s">
        <v>39</v>
      </c>
      <c r="C29" s="87"/>
      <c r="D29" s="87"/>
      <c r="E29" s="87"/>
      <c r="F29" s="87"/>
      <c r="G29" s="87"/>
      <c r="H29" s="87"/>
      <c r="I29" s="87"/>
      <c r="J29" s="87"/>
      <c r="K29" s="23"/>
      <c r="M29" s="41"/>
      <c r="N29" s="41"/>
      <c r="O29" s="41"/>
      <c r="P29" s="41"/>
      <c r="Q29" s="41"/>
      <c r="R29" s="42"/>
      <c r="S29" s="42"/>
      <c r="T29" s="38"/>
      <c r="U29" s="38"/>
      <c r="V29" s="38"/>
      <c r="W29" s="38"/>
      <c r="X29" s="38"/>
      <c r="Y29" s="38"/>
    </row>
    <row r="30" spans="1:25" s="5" customFormat="1" ht="12.75" x14ac:dyDescent="0.2">
      <c r="A30" s="23"/>
      <c r="B30" s="87"/>
      <c r="C30" s="87"/>
      <c r="D30" s="87"/>
      <c r="E30" s="87"/>
      <c r="F30" s="87"/>
      <c r="G30" s="87"/>
      <c r="H30" s="87"/>
      <c r="I30" s="87"/>
      <c r="J30" s="87"/>
      <c r="K30" s="23"/>
      <c r="M30" s="41"/>
      <c r="N30" s="41"/>
      <c r="O30" s="41"/>
      <c r="P30" s="41"/>
      <c r="Q30" s="41"/>
      <c r="R30" s="42"/>
      <c r="S30" s="42"/>
      <c r="T30" s="38"/>
      <c r="U30" s="38"/>
      <c r="V30" s="38"/>
      <c r="W30" s="38"/>
      <c r="X30" s="38"/>
      <c r="Y30" s="38"/>
    </row>
    <row r="31" spans="1:25" s="5" customFormat="1" ht="12.75" customHeight="1" x14ac:dyDescent="0.2">
      <c r="A31" s="23"/>
      <c r="B31" s="87"/>
      <c r="C31" s="87"/>
      <c r="D31" s="87"/>
      <c r="E31" s="87"/>
      <c r="F31" s="87"/>
      <c r="G31" s="87"/>
      <c r="H31" s="87"/>
      <c r="I31" s="87"/>
      <c r="J31" s="87"/>
      <c r="K31" s="23"/>
      <c r="M31" s="41"/>
      <c r="N31" s="41"/>
      <c r="O31" s="41"/>
      <c r="P31" s="41"/>
      <c r="Q31" s="41"/>
      <c r="R31" s="42"/>
      <c r="S31" s="42"/>
      <c r="T31" s="38"/>
      <c r="U31" s="38"/>
      <c r="V31" s="38"/>
      <c r="W31" s="38"/>
      <c r="X31" s="38"/>
      <c r="Y31" s="38"/>
    </row>
    <row r="32" spans="1:25" s="5" customFormat="1" ht="12.75" x14ac:dyDescent="0.2">
      <c r="A32" s="23"/>
      <c r="B32" s="87"/>
      <c r="C32" s="87"/>
      <c r="D32" s="87"/>
      <c r="E32" s="87"/>
      <c r="F32" s="87"/>
      <c r="G32" s="87"/>
      <c r="H32" s="87"/>
      <c r="I32" s="87"/>
      <c r="J32" s="87"/>
      <c r="K32" s="23"/>
      <c r="M32" s="41"/>
      <c r="N32" s="41"/>
      <c r="O32" s="41"/>
      <c r="P32" s="41"/>
      <c r="Q32" s="41"/>
      <c r="R32" s="42"/>
      <c r="S32" s="42"/>
      <c r="T32" s="38"/>
      <c r="U32" s="38"/>
      <c r="V32" s="38"/>
      <c r="W32" s="38"/>
      <c r="X32" s="38"/>
      <c r="Y32" s="38"/>
    </row>
    <row r="33" spans="1:25" s="5" customFormat="1" ht="12.75" customHeight="1" x14ac:dyDescent="0.2">
      <c r="A33" s="23"/>
      <c r="B33" s="87"/>
      <c r="C33" s="87"/>
      <c r="D33" s="87"/>
      <c r="E33" s="87"/>
      <c r="F33" s="87"/>
      <c r="G33" s="87"/>
      <c r="H33" s="87"/>
      <c r="I33" s="87"/>
      <c r="J33" s="87"/>
      <c r="K33" s="23"/>
      <c r="M33" s="41"/>
      <c r="N33" s="41"/>
      <c r="O33" s="41"/>
      <c r="P33" s="41"/>
      <c r="Q33" s="41"/>
      <c r="R33" s="42"/>
      <c r="S33" s="42"/>
      <c r="T33" s="38"/>
      <c r="U33" s="38"/>
      <c r="V33" s="38"/>
      <c r="W33" s="38"/>
      <c r="X33" s="38"/>
      <c r="Y33" s="38"/>
    </row>
    <row r="34" spans="1:25" s="5" customFormat="1" ht="12.75" x14ac:dyDescent="0.2">
      <c r="A34" s="23"/>
      <c r="B34" s="47"/>
      <c r="C34" s="47"/>
      <c r="D34" s="89" t="s">
        <v>31</v>
      </c>
      <c r="E34" s="89"/>
      <c r="F34" s="89"/>
      <c r="G34" s="89"/>
      <c r="H34" s="89"/>
      <c r="I34" s="47"/>
      <c r="J34" s="47"/>
      <c r="K34" s="23"/>
      <c r="M34" s="41"/>
      <c r="N34" s="41"/>
      <c r="O34" s="41"/>
      <c r="P34" s="41"/>
      <c r="Q34" s="41"/>
      <c r="R34" s="42"/>
      <c r="S34" s="45"/>
      <c r="T34" s="38"/>
      <c r="U34" s="38"/>
      <c r="V34" s="38"/>
      <c r="W34" s="38"/>
      <c r="X34" s="38"/>
      <c r="Y34" s="38"/>
    </row>
    <row r="35" spans="1:25" s="5" customFormat="1" ht="12.75" x14ac:dyDescent="0.2">
      <c r="A35" s="23"/>
      <c r="B35" s="23"/>
      <c r="C35" s="23"/>
      <c r="I35" s="23"/>
      <c r="J35" s="23"/>
      <c r="K35" s="23"/>
      <c r="M35" s="41"/>
      <c r="N35" s="41"/>
      <c r="O35" s="41"/>
      <c r="P35" s="41"/>
      <c r="Q35" s="41"/>
      <c r="R35" s="42"/>
      <c r="S35" s="45"/>
      <c r="T35" s="38"/>
      <c r="U35" s="38"/>
      <c r="V35" s="38"/>
      <c r="W35" s="38"/>
      <c r="X35" s="38"/>
      <c r="Y35" s="38"/>
    </row>
    <row r="36" spans="1:25" s="5" customFormat="1" ht="12.75" customHeight="1" x14ac:dyDescent="0.2">
      <c r="A36" s="23"/>
      <c r="B36" s="24" t="s">
        <v>32</v>
      </c>
      <c r="C36" s="23"/>
      <c r="D36" s="23"/>
      <c r="E36" s="23"/>
      <c r="F36" s="46"/>
      <c r="G36" s="23"/>
      <c r="H36" s="23"/>
      <c r="I36" s="23"/>
      <c r="J36" s="23"/>
      <c r="K36" s="23"/>
      <c r="M36" s="41"/>
      <c r="N36" s="41"/>
      <c r="O36" s="41"/>
      <c r="P36" s="41"/>
      <c r="Q36" s="41"/>
      <c r="R36" s="42"/>
      <c r="S36" s="42"/>
      <c r="T36" s="38"/>
      <c r="U36" s="38"/>
      <c r="V36" s="38"/>
      <c r="W36" s="38"/>
      <c r="X36" s="38"/>
      <c r="Y36" s="38"/>
    </row>
    <row r="37" spans="1:25" s="5" customFormat="1" ht="12.75" x14ac:dyDescent="0.2">
      <c r="A37" s="23"/>
      <c r="B37" s="24"/>
      <c r="C37" s="23"/>
      <c r="D37" s="23"/>
      <c r="E37" s="23"/>
      <c r="F37" s="46"/>
      <c r="G37" s="23"/>
      <c r="H37" s="23"/>
      <c r="I37" s="23"/>
      <c r="J37" s="23"/>
      <c r="K37" s="23"/>
      <c r="M37" s="41"/>
      <c r="N37" s="41"/>
      <c r="O37" s="41"/>
      <c r="P37" s="41"/>
      <c r="Q37" s="41"/>
      <c r="R37" s="42"/>
      <c r="S37" s="42"/>
      <c r="T37" s="38"/>
      <c r="U37" s="38"/>
      <c r="V37" s="38"/>
      <c r="W37" s="38"/>
      <c r="X37" s="38"/>
      <c r="Y37" s="38"/>
    </row>
    <row r="38" spans="1:25" s="5" customFormat="1" ht="12.75" x14ac:dyDescent="0.2">
      <c r="A38" s="23"/>
      <c r="B38" s="87" t="s">
        <v>40</v>
      </c>
      <c r="C38" s="87"/>
      <c r="D38" s="87"/>
      <c r="E38" s="87"/>
      <c r="F38" s="87"/>
      <c r="G38" s="87"/>
      <c r="H38" s="87"/>
      <c r="I38" s="87"/>
      <c r="J38" s="87"/>
      <c r="K38" s="23"/>
      <c r="M38" s="41"/>
      <c r="N38" s="41"/>
      <c r="O38" s="41"/>
      <c r="P38" s="41"/>
      <c r="Q38" s="41"/>
      <c r="R38" s="42"/>
      <c r="S38" s="42"/>
      <c r="T38" s="38"/>
      <c r="U38" s="38"/>
      <c r="V38" s="38"/>
      <c r="W38" s="38"/>
      <c r="X38" s="38"/>
      <c r="Y38" s="38"/>
    </row>
    <row r="39" spans="1:25" s="5" customFormat="1" ht="12.75" x14ac:dyDescent="0.2">
      <c r="A39" s="23"/>
      <c r="B39" s="87"/>
      <c r="C39" s="87"/>
      <c r="D39" s="87"/>
      <c r="E39" s="87"/>
      <c r="F39" s="87"/>
      <c r="G39" s="87"/>
      <c r="H39" s="87"/>
      <c r="I39" s="87"/>
      <c r="J39" s="87"/>
      <c r="K39" s="23"/>
      <c r="M39" s="41"/>
      <c r="N39" s="41"/>
      <c r="O39" s="41"/>
      <c r="P39" s="41"/>
      <c r="Q39" s="41"/>
      <c r="R39" s="42"/>
      <c r="S39" s="42"/>
      <c r="T39" s="38"/>
      <c r="U39" s="38"/>
      <c r="V39" s="38"/>
      <c r="W39" s="38"/>
      <c r="X39" s="38"/>
      <c r="Y39" s="38"/>
    </row>
    <row r="40" spans="1:25" s="5" customFormat="1" ht="12.75" x14ac:dyDescent="0.2">
      <c r="A40" s="23"/>
      <c r="B40" s="47"/>
      <c r="C40" s="47"/>
      <c r="D40" s="47"/>
      <c r="E40" s="47"/>
      <c r="F40" s="47"/>
      <c r="G40" s="47"/>
      <c r="H40" s="47"/>
      <c r="I40" s="47"/>
      <c r="J40" s="47"/>
      <c r="K40" s="23"/>
      <c r="M40" s="41"/>
      <c r="N40" s="41"/>
      <c r="O40" s="41"/>
      <c r="P40" s="41"/>
      <c r="Q40" s="41"/>
      <c r="R40" s="42"/>
      <c r="S40" s="42"/>
      <c r="T40" s="38"/>
      <c r="U40" s="38"/>
      <c r="V40" s="38"/>
      <c r="W40" s="38"/>
      <c r="X40" s="38"/>
      <c r="Y40" s="38"/>
    </row>
    <row r="41" spans="1:25" s="5" customFormat="1" ht="12.75" x14ac:dyDescent="0.2">
      <c r="A41" s="23"/>
      <c r="B41" s="87" t="s">
        <v>41</v>
      </c>
      <c r="C41" s="87"/>
      <c r="D41" s="87"/>
      <c r="E41" s="87"/>
      <c r="F41" s="87"/>
      <c r="G41" s="87"/>
      <c r="H41" s="87"/>
      <c r="I41" s="87"/>
      <c r="J41" s="87"/>
      <c r="K41" s="23"/>
      <c r="M41" s="41"/>
      <c r="N41" s="41"/>
      <c r="O41" s="41"/>
      <c r="P41" s="41"/>
      <c r="Q41" s="41"/>
      <c r="R41" s="42"/>
      <c r="S41" s="42"/>
      <c r="T41" s="38"/>
      <c r="U41" s="38"/>
      <c r="V41" s="38"/>
      <c r="W41" s="38"/>
      <c r="X41" s="38"/>
      <c r="Y41" s="38"/>
    </row>
    <row r="42" spans="1:25" s="5" customFormat="1" ht="12.75" x14ac:dyDescent="0.2">
      <c r="A42" s="23"/>
      <c r="B42" s="87"/>
      <c r="C42" s="87"/>
      <c r="D42" s="87"/>
      <c r="E42" s="87"/>
      <c r="F42" s="87"/>
      <c r="G42" s="87"/>
      <c r="H42" s="87"/>
      <c r="I42" s="87"/>
      <c r="J42" s="87"/>
      <c r="K42" s="23"/>
      <c r="M42" s="41"/>
      <c r="N42" s="41"/>
      <c r="O42" s="41"/>
      <c r="P42" s="41"/>
      <c r="Q42" s="41"/>
      <c r="R42" s="42"/>
      <c r="S42" s="42"/>
      <c r="T42" s="38"/>
      <c r="U42" s="38"/>
      <c r="V42" s="38"/>
      <c r="W42" s="38"/>
      <c r="X42" s="38"/>
      <c r="Y42" s="38"/>
    </row>
    <row r="43" spans="1:25" s="5" customFormat="1" ht="12.75" x14ac:dyDescent="0.2">
      <c r="A43" s="23"/>
      <c r="B43" s="87"/>
      <c r="C43" s="87"/>
      <c r="D43" s="87"/>
      <c r="E43" s="87"/>
      <c r="F43" s="87"/>
      <c r="G43" s="87"/>
      <c r="H43" s="87"/>
      <c r="I43" s="87"/>
      <c r="J43" s="87"/>
      <c r="K43" s="23"/>
      <c r="M43" s="41"/>
      <c r="N43" s="41"/>
      <c r="O43" s="41"/>
      <c r="P43" s="41"/>
      <c r="Q43" s="41"/>
      <c r="R43" s="42"/>
      <c r="S43" s="42"/>
      <c r="T43" s="38"/>
      <c r="U43" s="38"/>
      <c r="V43" s="38"/>
      <c r="W43" s="38"/>
      <c r="X43" s="38"/>
      <c r="Y43" s="38"/>
    </row>
    <row r="44" spans="1:25" s="5" customFormat="1" ht="12.75" x14ac:dyDescent="0.2">
      <c r="A44" s="23"/>
      <c r="B44" s="47"/>
      <c r="C44" s="47"/>
      <c r="D44" s="47"/>
      <c r="E44" s="47"/>
      <c r="F44" s="47"/>
      <c r="G44" s="47"/>
      <c r="H44" s="47"/>
      <c r="I44" s="47"/>
      <c r="J44" s="47"/>
      <c r="K44" s="23"/>
      <c r="M44" s="41"/>
      <c r="N44" s="41"/>
      <c r="O44" s="41"/>
      <c r="P44" s="41"/>
      <c r="Q44" s="41"/>
      <c r="R44" s="42"/>
      <c r="S44" s="42"/>
      <c r="T44" s="38"/>
      <c r="U44" s="38"/>
      <c r="V44" s="38"/>
      <c r="W44" s="38"/>
      <c r="X44" s="38"/>
      <c r="Y44" s="38"/>
    </row>
    <row r="45" spans="1:25" s="5" customFormat="1" ht="12.75" customHeight="1" x14ac:dyDescent="0.2">
      <c r="A45" s="23"/>
      <c r="B45" s="87" t="s">
        <v>35</v>
      </c>
      <c r="C45" s="87"/>
      <c r="D45" s="87"/>
      <c r="E45" s="87"/>
      <c r="F45" s="87"/>
      <c r="G45" s="87"/>
      <c r="H45" s="87"/>
      <c r="I45" s="87"/>
      <c r="J45" s="87"/>
      <c r="K45" s="23"/>
      <c r="M45" s="41"/>
      <c r="N45" s="41"/>
      <c r="O45" s="41"/>
      <c r="P45" s="41"/>
      <c r="Q45" s="41"/>
      <c r="R45" s="42"/>
      <c r="S45" s="42"/>
      <c r="T45" s="38"/>
      <c r="U45" s="38"/>
      <c r="V45" s="38"/>
      <c r="W45" s="38"/>
      <c r="X45" s="38"/>
      <c r="Y45" s="38"/>
    </row>
    <row r="46" spans="1:25" s="5" customFormat="1" ht="12.75" x14ac:dyDescent="0.2">
      <c r="A46" s="23"/>
      <c r="B46" s="87"/>
      <c r="C46" s="87"/>
      <c r="D46" s="87"/>
      <c r="E46" s="87"/>
      <c r="F46" s="87"/>
      <c r="G46" s="87"/>
      <c r="H46" s="87"/>
      <c r="I46" s="87"/>
      <c r="J46" s="87"/>
      <c r="K46" s="23"/>
      <c r="M46" s="41"/>
      <c r="N46" s="41"/>
      <c r="O46" s="41"/>
      <c r="P46" s="41"/>
      <c r="Q46" s="41"/>
      <c r="R46" s="42"/>
      <c r="S46" s="42"/>
      <c r="T46" s="38"/>
      <c r="U46" s="38"/>
      <c r="V46" s="38"/>
      <c r="W46" s="38"/>
      <c r="X46" s="38"/>
      <c r="Y46" s="38"/>
    </row>
    <row r="47" spans="1:25" s="5" customFormat="1" ht="12.75" x14ac:dyDescent="0.2">
      <c r="A47" s="23"/>
      <c r="B47" s="87"/>
      <c r="C47" s="87"/>
      <c r="D47" s="87"/>
      <c r="E47" s="87"/>
      <c r="F47" s="87"/>
      <c r="G47" s="87"/>
      <c r="H47" s="87"/>
      <c r="I47" s="87"/>
      <c r="J47" s="87"/>
      <c r="K47" s="23"/>
      <c r="M47" s="41"/>
      <c r="N47" s="41"/>
      <c r="O47" s="41"/>
      <c r="P47" s="41"/>
      <c r="Q47" s="41"/>
      <c r="R47" s="42"/>
      <c r="S47" s="42"/>
      <c r="T47" s="38"/>
      <c r="U47" s="38"/>
      <c r="V47" s="38"/>
      <c r="W47" s="38"/>
      <c r="X47" s="38"/>
      <c r="Y47" s="38"/>
    </row>
    <row r="48" spans="1:25" s="5" customFormat="1" ht="12.75" customHeight="1" x14ac:dyDescent="0.2">
      <c r="A48" s="23"/>
      <c r="B48" s="87"/>
      <c r="C48" s="87"/>
      <c r="D48" s="87"/>
      <c r="E48" s="87"/>
      <c r="F48" s="87"/>
      <c r="G48" s="87"/>
      <c r="H48" s="87"/>
      <c r="I48" s="87"/>
      <c r="J48" s="87"/>
      <c r="K48" s="23"/>
      <c r="M48" s="41"/>
      <c r="N48" s="41"/>
      <c r="O48" s="41"/>
      <c r="P48" s="41"/>
      <c r="Q48" s="41"/>
      <c r="R48" s="42"/>
      <c r="S48" s="42"/>
      <c r="T48" s="38"/>
      <c r="U48" s="38"/>
      <c r="V48" s="38"/>
      <c r="W48" s="38"/>
      <c r="X48" s="38"/>
      <c r="Y48" s="38"/>
    </row>
    <row r="49" spans="1:25" s="5" customFormat="1" ht="12.75" x14ac:dyDescent="0.2">
      <c r="A49" s="23"/>
      <c r="B49" s="23" t="s">
        <v>42</v>
      </c>
      <c r="C49" s="23"/>
      <c r="D49" s="23"/>
      <c r="E49" s="23"/>
      <c r="F49" s="23"/>
      <c r="G49" s="23"/>
      <c r="H49" s="23"/>
      <c r="I49" s="23"/>
      <c r="J49" s="23"/>
      <c r="K49" s="23"/>
      <c r="M49" s="41"/>
      <c r="N49" s="41"/>
      <c r="O49" s="41"/>
      <c r="P49" s="41"/>
      <c r="Q49" s="41"/>
      <c r="R49" s="42"/>
      <c r="S49" s="42"/>
      <c r="T49" s="38"/>
      <c r="U49" s="38"/>
      <c r="V49" s="38"/>
      <c r="W49" s="38"/>
      <c r="X49" s="38"/>
      <c r="Y49" s="38"/>
    </row>
    <row r="50" spans="1:25" s="5" customFormat="1" ht="12.75" x14ac:dyDescent="0.2">
      <c r="A50" s="23"/>
      <c r="B50" s="23"/>
      <c r="C50" s="23"/>
      <c r="D50" s="23"/>
      <c r="F50" s="49" t="s">
        <v>47</v>
      </c>
      <c r="G50" s="46"/>
      <c r="H50" s="23"/>
      <c r="I50" s="23"/>
      <c r="J50" s="23"/>
      <c r="K50" s="23"/>
      <c r="M50" s="41"/>
      <c r="N50" s="41"/>
      <c r="O50" s="41"/>
      <c r="P50" s="41"/>
      <c r="Q50" s="41"/>
      <c r="R50" s="42"/>
      <c r="S50" s="42"/>
      <c r="T50" s="38"/>
      <c r="U50" s="38"/>
      <c r="V50" s="38"/>
      <c r="W50" s="38"/>
      <c r="X50" s="38"/>
      <c r="Y50" s="38"/>
    </row>
    <row r="51" spans="1:25" s="5" customFormat="1" ht="12.75" x14ac:dyDescent="0.2">
      <c r="A51" s="23"/>
      <c r="B51" s="23"/>
      <c r="C51" s="23"/>
      <c r="D51" s="23"/>
      <c r="E51" s="23"/>
      <c r="F51" s="23"/>
      <c r="G51" s="23"/>
      <c r="H51" s="23"/>
      <c r="I51" s="23"/>
      <c r="J51" s="23"/>
      <c r="K51" s="23"/>
      <c r="M51" s="41"/>
      <c r="N51" s="41"/>
      <c r="O51" s="41"/>
      <c r="P51" s="41"/>
      <c r="Q51" s="41"/>
      <c r="R51" s="42"/>
      <c r="S51" s="42"/>
      <c r="T51" s="38"/>
      <c r="U51" s="38"/>
      <c r="V51" s="38"/>
      <c r="W51" s="38"/>
      <c r="X51" s="38"/>
      <c r="Y51" s="38"/>
    </row>
    <row r="52" spans="1:25" s="5" customFormat="1" ht="12.75" customHeight="1" x14ac:dyDescent="0.2">
      <c r="A52" s="23"/>
      <c r="B52" s="24" t="s">
        <v>43</v>
      </c>
      <c r="C52" s="23"/>
      <c r="D52" s="23"/>
      <c r="E52" s="23"/>
      <c r="F52" s="23"/>
      <c r="G52" s="23"/>
      <c r="H52" s="23"/>
      <c r="I52" s="23"/>
      <c r="J52" s="23"/>
      <c r="K52" s="23"/>
      <c r="M52" s="41"/>
      <c r="N52" s="41"/>
      <c r="O52" s="41"/>
      <c r="P52" s="41"/>
      <c r="Q52" s="41"/>
      <c r="R52" s="42"/>
      <c r="S52" s="42"/>
      <c r="T52" s="38"/>
      <c r="U52" s="38"/>
      <c r="V52" s="38"/>
      <c r="W52" s="38"/>
      <c r="X52" s="38"/>
      <c r="Y52" s="38"/>
    </row>
    <row r="53" spans="1:25" s="5" customFormat="1" ht="12.75" x14ac:dyDescent="0.2">
      <c r="A53" s="23"/>
      <c r="B53" s="23"/>
      <c r="C53" s="23"/>
      <c r="D53" s="23"/>
      <c r="E53" s="23"/>
      <c r="F53" s="23"/>
      <c r="G53" s="23"/>
      <c r="H53" s="23"/>
      <c r="I53" s="23"/>
      <c r="J53" s="23"/>
      <c r="K53" s="23"/>
      <c r="M53" s="41"/>
      <c r="N53" s="41"/>
      <c r="O53" s="41"/>
      <c r="P53" s="41"/>
      <c r="Q53" s="41"/>
      <c r="R53" s="42"/>
      <c r="S53" s="42"/>
      <c r="T53" s="38"/>
      <c r="U53" s="38"/>
      <c r="V53" s="38"/>
      <c r="W53" s="38"/>
      <c r="X53" s="38"/>
      <c r="Y53" s="38"/>
    </row>
    <row r="54" spans="1:25" s="5" customFormat="1" ht="12.75" x14ac:dyDescent="0.2">
      <c r="A54" s="23"/>
      <c r="B54" s="88" t="s">
        <v>44</v>
      </c>
      <c r="C54" s="88"/>
      <c r="D54" s="88"/>
      <c r="E54" s="88"/>
      <c r="F54" s="88"/>
      <c r="G54" s="88"/>
      <c r="H54" s="88"/>
      <c r="I54" s="88"/>
      <c r="J54" s="88"/>
      <c r="K54" s="23"/>
      <c r="M54" s="41"/>
      <c r="N54" s="41"/>
      <c r="O54" s="41"/>
      <c r="P54" s="41"/>
      <c r="Q54" s="41"/>
      <c r="R54" s="42"/>
      <c r="S54" s="42"/>
      <c r="T54" s="38"/>
      <c r="U54" s="38"/>
      <c r="V54" s="38"/>
      <c r="W54" s="38"/>
      <c r="X54" s="38"/>
      <c r="Y54" s="38"/>
    </row>
    <row r="55" spans="1:25" s="5" customFormat="1" ht="12.75" x14ac:dyDescent="0.2">
      <c r="A55" s="23"/>
      <c r="B55" s="88"/>
      <c r="C55" s="88"/>
      <c r="D55" s="88"/>
      <c r="E55" s="88"/>
      <c r="F55" s="88"/>
      <c r="G55" s="88"/>
      <c r="H55" s="88"/>
      <c r="I55" s="88"/>
      <c r="J55" s="88"/>
      <c r="K55" s="23"/>
      <c r="M55" s="41"/>
      <c r="N55" s="41"/>
      <c r="O55" s="41"/>
      <c r="P55" s="41"/>
      <c r="Q55" s="41"/>
      <c r="R55" s="42"/>
      <c r="S55" s="42"/>
      <c r="T55" s="38"/>
      <c r="U55" s="38"/>
      <c r="V55" s="38"/>
      <c r="W55" s="38"/>
      <c r="X55" s="38"/>
      <c r="Y55" s="38"/>
    </row>
    <row r="56" spans="1:25" s="5" customFormat="1" ht="12.75" x14ac:dyDescent="0.2">
      <c r="A56" s="23"/>
      <c r="B56" s="88"/>
      <c r="C56" s="88"/>
      <c r="D56" s="88"/>
      <c r="E56" s="88"/>
      <c r="F56" s="88"/>
      <c r="G56" s="88"/>
      <c r="H56" s="88"/>
      <c r="I56" s="88"/>
      <c r="J56" s="88"/>
      <c r="K56" s="23"/>
      <c r="M56" s="41"/>
      <c r="N56" s="41"/>
      <c r="O56"/>
      <c r="P56" s="41"/>
      <c r="Q56" s="41"/>
      <c r="R56" s="42"/>
      <c r="S56" s="42"/>
      <c r="T56" s="38"/>
      <c r="U56" s="38"/>
      <c r="V56" s="38"/>
      <c r="W56" s="38"/>
      <c r="X56" s="38"/>
      <c r="Y56" s="38"/>
    </row>
    <row r="57" spans="1:25" s="5" customFormat="1" ht="12.75" x14ac:dyDescent="0.2">
      <c r="A57" s="23"/>
      <c r="B57" s="23"/>
      <c r="C57" s="23"/>
      <c r="D57" s="23"/>
      <c r="F57" s="46"/>
      <c r="G57" s="23"/>
      <c r="H57" s="23"/>
      <c r="I57" s="23"/>
      <c r="J57" s="23"/>
      <c r="K57" s="23"/>
      <c r="M57" s="41"/>
      <c r="N57" s="41"/>
      <c r="O57" s="41"/>
      <c r="P57" s="41"/>
      <c r="Q57" s="41"/>
      <c r="R57" s="42"/>
      <c r="S57" s="42"/>
      <c r="T57" s="38"/>
      <c r="U57" s="38"/>
      <c r="V57" s="38"/>
      <c r="W57" s="38"/>
      <c r="X57" s="38"/>
      <c r="Y57" s="38"/>
    </row>
    <row r="58" spans="1:25" s="5" customFormat="1" ht="12.75" x14ac:dyDescent="0.2">
      <c r="A58" s="23"/>
      <c r="B58" s="23"/>
      <c r="C58" s="23"/>
      <c r="D58" s="23"/>
      <c r="E58" s="23"/>
      <c r="F58" s="23"/>
      <c r="G58" s="23"/>
      <c r="H58" s="23"/>
      <c r="I58" s="23"/>
      <c r="J58" s="23"/>
      <c r="K58" s="23"/>
      <c r="M58" s="41"/>
      <c r="N58" s="41"/>
      <c r="O58" s="41"/>
      <c r="P58" s="41"/>
      <c r="Q58" s="41"/>
      <c r="R58" s="42"/>
      <c r="S58" s="42"/>
      <c r="T58" s="38"/>
      <c r="U58" s="38"/>
      <c r="V58" s="38"/>
      <c r="W58" s="38"/>
      <c r="X58" s="38"/>
      <c r="Y58" s="38"/>
    </row>
    <row r="59" spans="1:25" s="5" customFormat="1" ht="12.75" x14ac:dyDescent="0.2">
      <c r="K59" s="23"/>
      <c r="M59" s="41"/>
      <c r="N59" s="41"/>
      <c r="O59" s="50"/>
      <c r="P59" s="41"/>
      <c r="Q59" s="41"/>
      <c r="R59" s="42"/>
      <c r="S59" s="42"/>
      <c r="T59" s="38"/>
      <c r="U59" s="38"/>
      <c r="V59" s="38"/>
      <c r="W59" s="38"/>
      <c r="X59" s="38"/>
      <c r="Y59" s="38"/>
    </row>
    <row r="60" spans="1:25" s="5" customFormat="1" ht="12.75" x14ac:dyDescent="0.2">
      <c r="A60" s="23"/>
      <c r="B60" s="23" t="s">
        <v>45</v>
      </c>
      <c r="C60" s="23"/>
      <c r="D60" s="23"/>
      <c r="E60" s="23"/>
      <c r="F60" s="23"/>
      <c r="G60" s="23"/>
      <c r="H60" s="23"/>
      <c r="I60" s="23"/>
      <c r="J60" s="23"/>
      <c r="K60" s="23"/>
      <c r="M60" s="41"/>
      <c r="N60" s="41"/>
      <c r="O60" s="41"/>
      <c r="P60" s="41"/>
      <c r="Q60" s="41"/>
      <c r="R60" s="42"/>
      <c r="S60" s="42"/>
      <c r="T60" s="38"/>
      <c r="U60" s="38"/>
      <c r="V60" s="38"/>
      <c r="W60" s="38"/>
      <c r="X60" s="38"/>
      <c r="Y60" s="38"/>
    </row>
    <row r="61" spans="1:25" s="5" customFormat="1" ht="12.75" x14ac:dyDescent="0.2">
      <c r="A61" s="23"/>
      <c r="C61" s="23"/>
      <c r="D61" s="23"/>
      <c r="F61" s="49" t="s">
        <v>46</v>
      </c>
      <c r="G61" s="36"/>
      <c r="H61" s="23"/>
      <c r="I61" s="23"/>
      <c r="J61" s="23"/>
      <c r="K61" s="23"/>
      <c r="M61" s="41"/>
      <c r="N61" s="41"/>
      <c r="O61" s="41"/>
      <c r="P61" s="41"/>
      <c r="Q61" s="41"/>
      <c r="R61" s="42"/>
      <c r="S61" s="42"/>
      <c r="T61" s="38"/>
      <c r="U61" s="38"/>
      <c r="V61" s="38"/>
      <c r="W61" s="38"/>
      <c r="X61" s="38"/>
      <c r="Y61" s="38"/>
    </row>
    <row r="62" spans="1:25" s="5" customFormat="1" ht="12.75" x14ac:dyDescent="0.2">
      <c r="A62" s="23"/>
      <c r="B62" s="23"/>
      <c r="C62" s="23"/>
      <c r="D62" s="23"/>
      <c r="E62" s="23"/>
      <c r="F62" s="23"/>
      <c r="G62" s="23"/>
      <c r="H62" s="23"/>
      <c r="I62" s="23"/>
      <c r="J62" s="23"/>
      <c r="K62" s="23"/>
      <c r="M62" s="41"/>
      <c r="N62" s="41"/>
      <c r="O62" s="41"/>
      <c r="P62" s="41"/>
      <c r="Q62" s="41"/>
      <c r="R62" s="42"/>
      <c r="S62" s="42"/>
      <c r="T62" s="38"/>
      <c r="U62" s="38"/>
      <c r="V62" s="38"/>
      <c r="W62" s="38"/>
      <c r="X62" s="38"/>
      <c r="Y62" s="3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DEB01-C8F4-422F-9081-F7237147DF16}">
  <sheetPr>
    <tabColor indexed="49"/>
  </sheetPr>
  <dimension ref="A1:GC59"/>
  <sheetViews>
    <sheetView tabSelected="1" view="pageBreakPreview" topLeftCell="A4" zoomScale="85" zoomScaleNormal="100" zoomScaleSheetLayoutView="85" workbookViewId="0">
      <selection activeCell="B16" sqref="B16"/>
    </sheetView>
  </sheetViews>
  <sheetFormatPr defaultColWidth="9.140625" defaultRowHeight="12.75" x14ac:dyDescent="0.2"/>
  <cols>
    <col min="1" max="11" width="9" style="5" customWidth="1"/>
    <col min="12" max="12" width="4" style="38" customWidth="1"/>
    <col min="13" max="13" width="5.85546875" style="28" customWidth="1"/>
    <col min="14" max="14" width="4.42578125" style="9" customWidth="1"/>
    <col min="15" max="17" width="4.42578125" style="28" customWidth="1"/>
    <col min="18" max="18" width="3.5703125" style="66" customWidth="1"/>
    <col min="19" max="19" width="5.42578125" style="66" customWidth="1"/>
    <col min="20" max="20" width="6.5703125" style="35" customWidth="1"/>
    <col min="21" max="21" width="6.7109375" style="35" customWidth="1"/>
    <col min="22" max="30" width="6.5703125" style="35" customWidth="1"/>
    <col min="31" max="171" width="9.140625" style="18"/>
    <col min="172" max="16384" width="9.140625" style="5"/>
  </cols>
  <sheetData>
    <row r="1" spans="1:185" x14ac:dyDescent="0.2">
      <c r="A1" s="1"/>
      <c r="B1" s="2" t="s">
        <v>1</v>
      </c>
      <c r="C1" s="3" t="s">
        <v>63</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64</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65</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66</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AA-SM-026-116</v>
      </c>
      <c r="K8" s="17"/>
      <c r="L8" s="18"/>
      <c r="M8" s="9"/>
      <c r="O8" s="9"/>
      <c r="P8" s="9"/>
      <c r="S8" s="67"/>
      <c r="T8" s="66"/>
      <c r="AD8" s="34"/>
    </row>
    <row r="9" spans="1:185" s="33" customFormat="1" x14ac:dyDescent="0.2">
      <c r="A9" s="5"/>
      <c r="B9" s="5"/>
      <c r="C9" s="5"/>
      <c r="D9" s="5"/>
      <c r="E9" s="7" t="s">
        <v>2</v>
      </c>
      <c r="F9" s="15" t="str">
        <f>$C$2</f>
        <v>R. Abbott</v>
      </c>
      <c r="G9" s="5"/>
      <c r="H9" s="15"/>
      <c r="I9" s="7" t="s">
        <v>9</v>
      </c>
      <c r="J9" s="17" t="str">
        <f>$G$3</f>
        <v>IR</v>
      </c>
      <c r="K9" s="17"/>
      <c r="L9" s="18"/>
      <c r="M9" s="9">
        <v>1</v>
      </c>
      <c r="N9" s="9"/>
      <c r="O9" s="9"/>
      <c r="P9" s="9"/>
      <c r="Q9" s="68"/>
      <c r="R9" s="66"/>
      <c r="S9" s="67"/>
      <c r="T9" s="66"/>
      <c r="U9" s="35"/>
      <c r="V9" s="35"/>
      <c r="W9" s="35"/>
      <c r="X9" s="35"/>
      <c r="Y9" s="35"/>
      <c r="Z9" s="35"/>
      <c r="AA9" s="35"/>
      <c r="AB9" s="35"/>
      <c r="AC9" s="35"/>
      <c r="AD9" s="35"/>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7"/>
      <c r="T10" s="66"/>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row>
    <row r="11" spans="1:185" x14ac:dyDescent="0.2">
      <c r="E11" s="7" t="s">
        <v>29</v>
      </c>
      <c r="F11" s="15" t="str">
        <f>$C$5</f>
        <v>STANDARD SPREADSHEET METHOD</v>
      </c>
      <c r="I11" s="19"/>
      <c r="J11" s="8"/>
      <c r="L11" s="5"/>
      <c r="M11" s="9"/>
      <c r="O11" s="9"/>
      <c r="P11" s="9"/>
      <c r="S11" s="67"/>
      <c r="T11" s="66"/>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row>
    <row r="12" spans="1:185" ht="15.75" x14ac:dyDescent="0.25">
      <c r="A12" s="69"/>
      <c r="B12" s="21" t="str">
        <f>$G$4</f>
        <v>COMPRESSION FLEXURE - SIMPLY SUPPORTED BOTH ENDS, TRIANGULAR LOAD</v>
      </c>
      <c r="C12" s="69"/>
      <c r="D12" s="69"/>
      <c r="E12" s="69"/>
      <c r="F12" s="69"/>
      <c r="G12" s="69"/>
      <c r="H12" s="69"/>
      <c r="I12" s="69"/>
      <c r="J12" s="69"/>
      <c r="K12" s="69"/>
      <c r="S12" s="67"/>
      <c r="T12" s="66"/>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row>
    <row r="13" spans="1:185" x14ac:dyDescent="0.2">
      <c r="A13" s="48"/>
      <c r="B13" s="90" t="s">
        <v>62</v>
      </c>
      <c r="C13" s="90"/>
      <c r="D13" s="90"/>
      <c r="E13" s="48" t="s">
        <v>67</v>
      </c>
      <c r="S13" s="67"/>
      <c r="T13" s="66"/>
    </row>
    <row r="14" spans="1:185" x14ac:dyDescent="0.2">
      <c r="B14" s="91" t="s">
        <v>83</v>
      </c>
      <c r="C14" s="91"/>
      <c r="D14" s="91"/>
      <c r="E14" s="91"/>
      <c r="F14" s="91"/>
      <c r="G14" s="91"/>
      <c r="H14" s="91"/>
      <c r="I14" s="91"/>
      <c r="J14" s="91"/>
      <c r="V14" s="32">
        <v>0</v>
      </c>
      <c r="W14" s="32">
        <f t="shared" ref="W14:W54" si="0">V14*$H$20</f>
        <v>0</v>
      </c>
      <c r="X14" s="30">
        <f t="shared" ref="X14:X54" si="1">$H$22*$C$28^2*((SIN(W14/$C$28)/SIN($F$28))-W14/$H$20)</f>
        <v>0</v>
      </c>
      <c r="Y14" s="32">
        <f t="shared" ref="Y14:Y54" si="2">(-$H$22/$H$21)*(W14^3/(6*$H$20)+($C$28^2*SIN(W14/$C$28))/SIN($F$28)-($C$28*W14)/$F$28-($H$20*W14)/6)</f>
        <v>0</v>
      </c>
    </row>
    <row r="15" spans="1:185" x14ac:dyDescent="0.2">
      <c r="B15" s="91"/>
      <c r="C15" s="91"/>
      <c r="D15" s="91"/>
      <c r="E15" s="91"/>
      <c r="F15" s="91"/>
      <c r="G15" s="91"/>
      <c r="H15" s="91"/>
      <c r="I15" s="91"/>
      <c r="J15" s="91"/>
      <c r="L15" s="28"/>
      <c r="V15" s="32">
        <v>2.5000000000000001E-2</v>
      </c>
      <c r="W15" s="32">
        <f t="shared" si="0"/>
        <v>0.375</v>
      </c>
      <c r="X15" s="30">
        <f t="shared" si="1"/>
        <v>9.6087155051469768</v>
      </c>
      <c r="Y15" s="32">
        <f t="shared" si="2"/>
        <v>-2.3957488014694661E-2</v>
      </c>
    </row>
    <row r="16" spans="1:185" x14ac:dyDescent="0.2">
      <c r="B16" s="70" t="s">
        <v>68</v>
      </c>
      <c r="K16" s="1"/>
      <c r="L16" s="28"/>
      <c r="V16" s="32">
        <v>0.05</v>
      </c>
      <c r="W16" s="32">
        <f t="shared" si="0"/>
        <v>0.75</v>
      </c>
      <c r="X16" s="30">
        <f t="shared" si="1"/>
        <v>19.180988285482574</v>
      </c>
      <c r="Y16" s="32">
        <f t="shared" si="2"/>
        <v>-4.7786328548262702E-2</v>
      </c>
    </row>
    <row r="17" spans="1:25" x14ac:dyDescent="0.2">
      <c r="B17" s="1"/>
      <c r="C17" s="63"/>
      <c r="D17" s="1"/>
      <c r="E17" s="1"/>
      <c r="L17" s="28"/>
      <c r="V17" s="32">
        <v>7.4999999999999997E-2</v>
      </c>
      <c r="W17" s="32">
        <f t="shared" si="0"/>
        <v>1.125</v>
      </c>
      <c r="X17" s="30">
        <f t="shared" si="1"/>
        <v>28.680380496863176</v>
      </c>
      <c r="Y17" s="32">
        <f t="shared" si="2"/>
        <v>-7.1358362186316526E-2</v>
      </c>
    </row>
    <row r="18" spans="1:25" x14ac:dyDescent="0.2">
      <c r="B18" s="1"/>
      <c r="C18" s="1"/>
      <c r="D18" s="1"/>
      <c r="E18" s="2"/>
      <c r="F18" s="15" t="s">
        <v>61</v>
      </c>
      <c r="G18" s="7" t="s">
        <v>60</v>
      </c>
      <c r="H18" s="65">
        <v>10500000</v>
      </c>
      <c r="I18" s="5" t="s">
        <v>69</v>
      </c>
      <c r="K18" s="38"/>
      <c r="L18" s="28"/>
      <c r="V18" s="32">
        <v>0.1</v>
      </c>
      <c r="W18" s="32">
        <f t="shared" si="0"/>
        <v>1.5</v>
      </c>
      <c r="X18" s="30">
        <f t="shared" si="1"/>
        <v>38.070464055826783</v>
      </c>
      <c r="Y18" s="32">
        <f t="shared" si="2"/>
        <v>-9.4546405582661919E-2</v>
      </c>
    </row>
    <row r="19" spans="1:25" ht="15" x14ac:dyDescent="0.2">
      <c r="G19" s="7" t="s">
        <v>59</v>
      </c>
      <c r="H19" s="71">
        <v>0.01</v>
      </c>
      <c r="I19" s="5" t="s">
        <v>70</v>
      </c>
      <c r="L19" s="28"/>
      <c r="V19" s="32">
        <v>0.125</v>
      </c>
      <c r="W19" s="32">
        <f t="shared" si="0"/>
        <v>1.875</v>
      </c>
      <c r="X19" s="30">
        <f t="shared" si="1"/>
        <v>47.314825518299124</v>
      </c>
      <c r="Y19" s="32">
        <f t="shared" si="2"/>
        <v>-0.11722473932991306</v>
      </c>
    </row>
    <row r="20" spans="1:25" x14ac:dyDescent="0.2">
      <c r="G20" s="7" t="s">
        <v>58</v>
      </c>
      <c r="H20" s="71">
        <v>15</v>
      </c>
      <c r="I20" s="5" t="s">
        <v>49</v>
      </c>
      <c r="K20" s="38"/>
      <c r="L20" s="28"/>
      <c r="V20" s="32">
        <v>0.15</v>
      </c>
      <c r="W20" s="32">
        <f t="shared" si="0"/>
        <v>2.25</v>
      </c>
      <c r="X20" s="30">
        <f t="shared" si="1"/>
        <v>56.377070956340859</v>
      </c>
      <c r="Y20" s="32">
        <f t="shared" si="2"/>
        <v>-0.13926959563406172</v>
      </c>
    </row>
    <row r="21" spans="1:25" x14ac:dyDescent="0.2">
      <c r="B21" s="1"/>
      <c r="G21" s="7" t="s">
        <v>57</v>
      </c>
      <c r="H21" s="71">
        <v>10</v>
      </c>
      <c r="I21" s="5" t="s">
        <v>56</v>
      </c>
      <c r="L21" s="28"/>
      <c r="V21" s="32">
        <v>0.17499999999999999</v>
      </c>
      <c r="W21" s="32">
        <f t="shared" si="0"/>
        <v>2.625</v>
      </c>
      <c r="X21" s="30">
        <f t="shared" si="1"/>
        <v>65.220830832280029</v>
      </c>
      <c r="Y21" s="32">
        <f t="shared" si="2"/>
        <v>-0.16055964572797166</v>
      </c>
    </row>
    <row r="22" spans="1:25" x14ac:dyDescent="0.2">
      <c r="B22" s="1"/>
      <c r="F22" s="56"/>
      <c r="G22" s="7" t="s">
        <v>55</v>
      </c>
      <c r="H22" s="71">
        <v>10</v>
      </c>
      <c r="I22" s="5" t="s">
        <v>71</v>
      </c>
      <c r="L22" s="28"/>
      <c r="V22" s="32">
        <v>0.2</v>
      </c>
      <c r="W22" s="32">
        <f t="shared" si="0"/>
        <v>3</v>
      </c>
      <c r="X22" s="30">
        <f t="shared" si="1"/>
        <v>73.809764869575247</v>
      </c>
      <c r="Y22" s="32">
        <f t="shared" si="2"/>
        <v>-0.180976486957519</v>
      </c>
    </row>
    <row r="23" spans="1:25" x14ac:dyDescent="0.2">
      <c r="B23" s="1"/>
      <c r="C23" s="63"/>
      <c r="D23" s="56"/>
      <c r="E23" s="64"/>
      <c r="F23" s="56"/>
      <c r="G23" s="7" t="s">
        <v>72</v>
      </c>
      <c r="H23" s="71">
        <v>10</v>
      </c>
      <c r="I23" s="5" t="s">
        <v>73</v>
      </c>
      <c r="K23" s="38"/>
      <c r="L23" s="28"/>
      <c r="V23" s="32">
        <v>0.22500000000000001</v>
      </c>
      <c r="W23" s="32">
        <f t="shared" si="0"/>
        <v>3.375</v>
      </c>
      <c r="X23" s="30">
        <f t="shared" si="1"/>
        <v>82.107566919766626</v>
      </c>
      <c r="Y23" s="32">
        <f t="shared" si="2"/>
        <v>-0.20040512947664979</v>
      </c>
    </row>
    <row r="24" spans="1:25" x14ac:dyDescent="0.2">
      <c r="B24" s="1"/>
      <c r="C24" s="1"/>
      <c r="D24" s="56"/>
      <c r="E24" s="64"/>
      <c r="F24" s="59"/>
      <c r="G24" s="7"/>
      <c r="H24" s="71"/>
      <c r="V24" s="32">
        <v>0.25</v>
      </c>
      <c r="W24" s="32">
        <f t="shared" si="0"/>
        <v>3.75</v>
      </c>
      <c r="X24" s="30">
        <f t="shared" si="1"/>
        <v>90.077969824849845</v>
      </c>
      <c r="Y24" s="32">
        <f t="shared" si="2"/>
        <v>-0.21873448248499017</v>
      </c>
    </row>
    <row r="25" spans="1:25" x14ac:dyDescent="0.2">
      <c r="B25" s="63" t="s">
        <v>54</v>
      </c>
      <c r="E25" s="53"/>
      <c r="I25" s="60"/>
      <c r="J25" s="1"/>
      <c r="K25" s="38"/>
      <c r="V25" s="32">
        <v>0.27500000000000002</v>
      </c>
      <c r="W25" s="32">
        <f t="shared" si="0"/>
        <v>4.125</v>
      </c>
      <c r="X25" s="30">
        <f t="shared" si="1"/>
        <v>97.684750274430229</v>
      </c>
      <c r="Y25" s="32">
        <f t="shared" si="2"/>
        <v>-0.23585783994303711</v>
      </c>
    </row>
    <row r="26" spans="1:25" x14ac:dyDescent="0.2">
      <c r="A26" s="1"/>
      <c r="B26" s="7" t="s">
        <v>53</v>
      </c>
      <c r="C26" s="5" t="str">
        <f ca="1">[1]!xlv(C28)</f>
        <v>√[E × I] / P</v>
      </c>
      <c r="D26" s="62"/>
      <c r="E26" s="7" t="s">
        <v>52</v>
      </c>
      <c r="F26" s="31" t="str">
        <f ca="1">[1]!xlv(F28)</f>
        <v>L / j</v>
      </c>
      <c r="H26" s="7" t="s">
        <v>74</v>
      </c>
      <c r="I26" s="31" t="str">
        <f ca="1">[1]!xlv(I28)</f>
        <v>j × ACOS[SIN[U] / U]</v>
      </c>
      <c r="J26" s="56"/>
      <c r="K26" s="1"/>
      <c r="V26" s="32">
        <v>0.3</v>
      </c>
      <c r="W26" s="32">
        <f t="shared" si="0"/>
        <v>4.5</v>
      </c>
      <c r="X26" s="30">
        <f t="shared" si="1"/>
        <v>104.89173365700772</v>
      </c>
      <c r="Y26" s="32">
        <f t="shared" si="2"/>
        <v>-0.25167336570075349</v>
      </c>
    </row>
    <row r="27" spans="1:25" x14ac:dyDescent="0.2">
      <c r="A27" s="1"/>
      <c r="B27" s="7" t="s">
        <v>50</v>
      </c>
      <c r="C27" s="5" t="str">
        <f>[1]!xln(C28)</f>
        <v>√[(1.05E+07) × 0.01] / 10</v>
      </c>
      <c r="E27" s="7" t="s">
        <v>50</v>
      </c>
      <c r="F27" s="31" t="str">
        <f>[1]!xln(F28)</f>
        <v>15 / 32.4</v>
      </c>
      <c r="I27" s="31" t="str">
        <f>[1]!xln(I28)</f>
        <v>32.4 × ACOS[SIN[0.463] / 0.463]</v>
      </c>
      <c r="V27" s="32">
        <v>0.32500000000000001</v>
      </c>
      <c r="W27" s="32">
        <f t="shared" si="0"/>
        <v>4.875</v>
      </c>
      <c r="X27" s="30">
        <f t="shared" si="1"/>
        <v>111.66279890473172</v>
      </c>
      <c r="Y27" s="32">
        <f t="shared" si="2"/>
        <v>-0.26608457797311758</v>
      </c>
    </row>
    <row r="28" spans="1:25" x14ac:dyDescent="0.2">
      <c r="A28" s="1"/>
      <c r="B28" s="7" t="s">
        <v>53</v>
      </c>
      <c r="C28" s="72">
        <f>SQRT(H18*H19)/H21</f>
        <v>32.403703492039298</v>
      </c>
      <c r="E28" s="7" t="s">
        <v>52</v>
      </c>
      <c r="F28" s="72">
        <f>H20/C28</f>
        <v>0.46291004988627577</v>
      </c>
      <c r="H28" s="7" t="s">
        <v>74</v>
      </c>
      <c r="I28" s="73">
        <f>C28*ACOS(SIN(F28)/F28)</f>
        <v>8.6395394794327327</v>
      </c>
      <c r="J28" s="5" t="s">
        <v>49</v>
      </c>
      <c r="V28" s="32">
        <v>0.35</v>
      </c>
      <c r="W28" s="32">
        <f t="shared" si="0"/>
        <v>5.25</v>
      </c>
      <c r="X28" s="30">
        <f t="shared" si="1"/>
        <v>117.9618833309962</v>
      </c>
      <c r="Y28" s="32">
        <f t="shared" si="2"/>
        <v>-0.27900083309953061</v>
      </c>
    </row>
    <row r="29" spans="1:25" x14ac:dyDescent="0.2">
      <c r="A29" s="1"/>
      <c r="E29" s="7"/>
      <c r="H29" s="59"/>
      <c r="V29" s="32">
        <v>0.375</v>
      </c>
      <c r="W29" s="32">
        <f t="shared" si="0"/>
        <v>5.625</v>
      </c>
      <c r="X29" s="30">
        <f t="shared" si="1"/>
        <v>123.75298746020231</v>
      </c>
      <c r="Y29" s="32">
        <f t="shared" si="2"/>
        <v>-0.29033780852017799</v>
      </c>
    </row>
    <row r="30" spans="1:25" x14ac:dyDescent="0.2">
      <c r="A30" s="1"/>
      <c r="E30" s="2"/>
      <c r="G30" s="59"/>
      <c r="I30" s="5" t="s">
        <v>75</v>
      </c>
      <c r="K30" s="1"/>
      <c r="V30" s="32">
        <v>0.4</v>
      </c>
      <c r="W30" s="32">
        <f t="shared" si="0"/>
        <v>6</v>
      </c>
      <c r="X30" s="30">
        <f t="shared" si="1"/>
        <v>129.00017984907231</v>
      </c>
      <c r="Y30" s="32">
        <f t="shared" si="2"/>
        <v>-0.30001798490718556</v>
      </c>
    </row>
    <row r="31" spans="1:25" x14ac:dyDescent="0.2">
      <c r="I31" s="59"/>
      <c r="J31" s="52">
        <f>X57</f>
        <v>147.49988520258464</v>
      </c>
      <c r="K31" s="1" t="s">
        <v>51</v>
      </c>
      <c r="V31" s="32">
        <v>0.42499999999999999</v>
      </c>
      <c r="W31" s="32">
        <f t="shared" si="0"/>
        <v>6.375</v>
      </c>
      <c r="X31" s="30">
        <f t="shared" si="1"/>
        <v>133.66760189883698</v>
      </c>
      <c r="Y31" s="32">
        <f t="shared" si="2"/>
        <v>-0.30797112738360966</v>
      </c>
    </row>
    <row r="32" spans="1:25" x14ac:dyDescent="0.2">
      <c r="H32" s="57"/>
      <c r="I32" s="57"/>
      <c r="J32" s="56"/>
      <c r="K32" s="1"/>
      <c r="V32" s="32">
        <v>0.45</v>
      </c>
      <c r="W32" s="32">
        <f t="shared" si="0"/>
        <v>6.75</v>
      </c>
      <c r="X32" s="30">
        <f t="shared" si="1"/>
        <v>137.71947265766929</v>
      </c>
      <c r="Y32" s="32">
        <f t="shared" si="2"/>
        <v>-0.31413476576693711</v>
      </c>
    </row>
    <row r="33" spans="1:30" x14ac:dyDescent="0.2">
      <c r="H33" s="57"/>
      <c r="I33" s="57"/>
      <c r="J33" s="56"/>
      <c r="K33" s="1"/>
      <c r="V33" s="32">
        <v>0.47499999999999998</v>
      </c>
      <c r="W33" s="32">
        <f t="shared" si="0"/>
        <v>7.125</v>
      </c>
      <c r="X33" s="30">
        <f t="shared" si="1"/>
        <v>141.1200936127332</v>
      </c>
      <c r="Y33" s="32">
        <f t="shared" si="2"/>
        <v>-0.31845467377331715</v>
      </c>
    </row>
    <row r="34" spans="1:30" x14ac:dyDescent="0.2">
      <c r="F34" s="60"/>
      <c r="H34" s="57"/>
      <c r="I34" s="57"/>
      <c r="J34" s="56"/>
      <c r="K34" s="1"/>
      <c r="V34" s="32">
        <v>0.5</v>
      </c>
      <c r="W34" s="32">
        <f t="shared" si="0"/>
        <v>7.5</v>
      </c>
      <c r="X34" s="30">
        <f t="shared" si="1"/>
        <v>143.83385347117132</v>
      </c>
      <c r="Y34" s="32">
        <f t="shared" si="2"/>
        <v>-0.32088534711715511</v>
      </c>
    </row>
    <row r="35" spans="1:30" x14ac:dyDescent="0.2">
      <c r="A35" s="1"/>
      <c r="C35" s="31"/>
      <c r="G35" s="57"/>
      <c r="H35" s="57"/>
      <c r="I35" s="57"/>
      <c r="J35" s="56"/>
      <c r="K35" s="1"/>
      <c r="V35" s="32">
        <v>0.52500000000000002</v>
      </c>
      <c r="W35" s="32">
        <f t="shared" si="0"/>
        <v>7.875</v>
      </c>
      <c r="X35" s="30">
        <f t="shared" si="1"/>
        <v>145.82523292942648</v>
      </c>
      <c r="Y35" s="32">
        <f t="shared" si="2"/>
        <v>-0.32139048044268748</v>
      </c>
    </row>
    <row r="36" spans="1:30" x14ac:dyDescent="0.2">
      <c r="A36" s="1"/>
      <c r="B36" s="7"/>
      <c r="C36" s="31"/>
      <c r="F36" s="59"/>
      <c r="G36" s="57"/>
      <c r="K36" s="1"/>
      <c r="V36" s="32">
        <v>0.55000000000000004</v>
      </c>
      <c r="W36" s="32">
        <f t="shared" si="0"/>
        <v>8.25</v>
      </c>
      <c r="X36" s="30">
        <f t="shared" si="1"/>
        <v>147.05880943023521</v>
      </c>
      <c r="Y36" s="32">
        <f t="shared" si="2"/>
        <v>-0.31994344302358968</v>
      </c>
    </row>
    <row r="37" spans="1:30" x14ac:dyDescent="0.2">
      <c r="B37" s="7"/>
      <c r="C37" s="31"/>
      <c r="D37" s="58"/>
      <c r="E37" s="53"/>
      <c r="G37" s="57"/>
      <c r="V37" s="32">
        <v>0.57499999999999996</v>
      </c>
      <c r="W37" s="32">
        <f t="shared" si="0"/>
        <v>8.625</v>
      </c>
      <c r="X37" s="30">
        <f t="shared" si="1"/>
        <v>147.49926190667327</v>
      </c>
      <c r="Y37" s="32">
        <f t="shared" si="2"/>
        <v>-0.31652775316717907</v>
      </c>
      <c r="AC37" s="35">
        <f>W57</f>
        <v>8.6395394794327327</v>
      </c>
      <c r="AD37" s="35">
        <v>0</v>
      </c>
    </row>
    <row r="38" spans="1:30" x14ac:dyDescent="0.2">
      <c r="B38" s="7"/>
      <c r="C38" s="74"/>
      <c r="H38" s="55"/>
      <c r="I38" s="55"/>
      <c r="J38" s="56"/>
      <c r="V38" s="32">
        <v>0.6</v>
      </c>
      <c r="W38" s="32">
        <f t="shared" si="0"/>
        <v>9</v>
      </c>
      <c r="X38" s="30">
        <f t="shared" si="1"/>
        <v>147.11137551259</v>
      </c>
      <c r="Y38" s="32">
        <f t="shared" si="2"/>
        <v>-0.31113755125898024</v>
      </c>
      <c r="AC38" s="35">
        <f>W57</f>
        <v>8.6395394794327327</v>
      </c>
      <c r="AD38" s="35">
        <f>X57</f>
        <v>147.49988520258464</v>
      </c>
    </row>
    <row r="39" spans="1:30" x14ac:dyDescent="0.2">
      <c r="C39" s="73"/>
      <c r="G39" s="55"/>
      <c r="I39" s="54"/>
      <c r="V39" s="32">
        <v>0.625</v>
      </c>
      <c r="W39" s="32">
        <f t="shared" si="0"/>
        <v>9.375</v>
      </c>
      <c r="X39" s="30">
        <f t="shared" si="1"/>
        <v>145.86004633884721</v>
      </c>
      <c r="Y39" s="32">
        <f t="shared" si="2"/>
        <v>-0.3037780713847269</v>
      </c>
      <c r="AC39" s="35">
        <v>0</v>
      </c>
      <c r="AD39" s="35">
        <f>X57</f>
        <v>147.49988520258464</v>
      </c>
    </row>
    <row r="40" spans="1:30" x14ac:dyDescent="0.2">
      <c r="B40" s="7"/>
      <c r="V40" s="32">
        <v>0.65</v>
      </c>
      <c r="W40" s="32">
        <f t="shared" si="0"/>
        <v>9.75</v>
      </c>
      <c r="X40" s="30">
        <f t="shared" si="1"/>
        <v>143.71028611466915</v>
      </c>
      <c r="Y40" s="32">
        <f t="shared" si="2"/>
        <v>-0.29446611146670421</v>
      </c>
    </row>
    <row r="41" spans="1:30" x14ac:dyDescent="0.2">
      <c r="B41" s="7"/>
      <c r="C41" s="31"/>
      <c r="V41" s="32">
        <v>0.67500000000000004</v>
      </c>
      <c r="W41" s="32">
        <f t="shared" si="0"/>
        <v>10.125</v>
      </c>
      <c r="X41" s="30">
        <f t="shared" si="1"/>
        <v>140.6272268935254</v>
      </c>
      <c r="Y41" s="32">
        <f t="shared" si="2"/>
        <v>-0.28323050185269949</v>
      </c>
    </row>
    <row r="42" spans="1:30" x14ac:dyDescent="0.2">
      <c r="B42" s="7"/>
      <c r="V42" s="32">
        <v>0.7</v>
      </c>
      <c r="W42" s="32">
        <f t="shared" si="0"/>
        <v>10.5</v>
      </c>
      <c r="X42" s="30">
        <f t="shared" si="1"/>
        <v>136.57612572289182</v>
      </c>
      <c r="Y42" s="32">
        <f t="shared" si="2"/>
        <v>-0.27011257228900831</v>
      </c>
    </row>
    <row r="43" spans="1:30" x14ac:dyDescent="0.2">
      <c r="B43" s="7"/>
      <c r="V43" s="32">
        <v>0.72499999999999998</v>
      </c>
      <c r="W43" s="32">
        <f t="shared" si="0"/>
        <v>10.875</v>
      </c>
      <c r="X43" s="30">
        <f t="shared" si="1"/>
        <v>131.52236929727283</v>
      </c>
      <c r="Y43" s="32">
        <f t="shared" si="2"/>
        <v>-0.25516661722724621</v>
      </c>
    </row>
    <row r="44" spans="1:30" x14ac:dyDescent="0.2">
      <c r="B44" s="7"/>
      <c r="V44" s="32">
        <v>0.75</v>
      </c>
      <c r="W44" s="32">
        <f t="shared" si="0"/>
        <v>11.25</v>
      </c>
      <c r="X44" s="30">
        <f t="shared" si="1"/>
        <v>125.43147859385971</v>
      </c>
      <c r="Y44" s="32">
        <f t="shared" si="2"/>
        <v>-0.23846035938595378</v>
      </c>
    </row>
    <row r="45" spans="1:30" x14ac:dyDescent="0.2">
      <c r="B45" s="7"/>
      <c r="V45" s="32">
        <v>0.77500000000000002</v>
      </c>
      <c r="W45" s="32">
        <f t="shared" si="0"/>
        <v>11.625</v>
      </c>
      <c r="X45" s="30">
        <f t="shared" si="1"/>
        <v>118.2691134902055</v>
      </c>
      <c r="Y45" s="32">
        <f t="shared" si="2"/>
        <v>-0.22007541152049725</v>
      </c>
    </row>
    <row r="46" spans="1:30" x14ac:dyDescent="0.2">
      <c r="V46" s="32">
        <v>0.8</v>
      </c>
      <c r="W46" s="32">
        <f t="shared" si="0"/>
        <v>12</v>
      </c>
      <c r="X46" s="30">
        <f t="shared" si="1"/>
        <v>110.00107736329926</v>
      </c>
      <c r="Y46" s="32">
        <f t="shared" si="2"/>
        <v>-0.2001077363299828</v>
      </c>
    </row>
    <row r="47" spans="1:30" x14ac:dyDescent="0.2">
      <c r="B47" s="7" t="s">
        <v>76</v>
      </c>
      <c r="C47" s="31" t="str">
        <f ca="1">[1]!xlv(C49)</f>
        <v>( - w / P) × (j / SIN[U] - j / U - L / 6)</v>
      </c>
      <c r="D47" s="51"/>
      <c r="V47" s="32">
        <v>0.82499999999999996</v>
      </c>
      <c r="W47" s="32">
        <f t="shared" si="0"/>
        <v>12.375</v>
      </c>
      <c r="X47" s="30">
        <f t="shared" si="1"/>
        <v>100.59332166941618</v>
      </c>
      <c r="Y47" s="32">
        <f t="shared" si="2"/>
        <v>-0.17866810444149905</v>
      </c>
    </row>
    <row r="48" spans="1:30" x14ac:dyDescent="0.2">
      <c r="B48" s="7" t="s">
        <v>50</v>
      </c>
      <c r="C48" s="5" t="str">
        <f>[1]!xln(C49)</f>
        <v>(-10 / 10) × (32.4 / SIN[0.463] - 32.4 / 0.463 - 15 / 6)</v>
      </c>
      <c r="V48" s="32">
        <v>0.85</v>
      </c>
      <c r="W48" s="32">
        <f t="shared" si="0"/>
        <v>12.75</v>
      </c>
      <c r="X48" s="30">
        <f t="shared" si="1"/>
        <v>90.011950504140998</v>
      </c>
      <c r="Y48" s="32">
        <f t="shared" si="2"/>
        <v>-0.15588255041393495</v>
      </c>
    </row>
    <row r="49" spans="1:25" x14ac:dyDescent="0.2">
      <c r="B49" s="7" t="s">
        <v>76</v>
      </c>
      <c r="C49" s="31">
        <f>(-H22/H21)*(C28/SIN(F28)-C28/F28-H20/6)</f>
        <v>-6.394385474909825E-2</v>
      </c>
      <c r="D49" s="5" t="s">
        <v>77</v>
      </c>
      <c r="E49" s="5" t="s">
        <v>78</v>
      </c>
      <c r="V49" s="32">
        <v>0.875</v>
      </c>
      <c r="W49" s="32">
        <f t="shared" si="0"/>
        <v>13.125</v>
      </c>
      <c r="X49" s="30">
        <f t="shared" si="1"/>
        <v>78.223225141946671</v>
      </c>
      <c r="Y49" s="32">
        <f t="shared" si="2"/>
        <v>-0.13189282669452496</v>
      </c>
    </row>
    <row r="50" spans="1:25" x14ac:dyDescent="0.2">
      <c r="B50" s="7" t="s">
        <v>76</v>
      </c>
      <c r="C50" s="31" t="str">
        <f ca="1">[1]!xlv(C52)</f>
        <v xml:space="preserve"> - w / P × (j / SIN[U] - j / U - L / 6)</v>
      </c>
      <c r="V50" s="32">
        <v>0.9</v>
      </c>
      <c r="W50" s="32">
        <f t="shared" si="0"/>
        <v>13.5</v>
      </c>
      <c r="X50" s="30">
        <f t="shared" si="1"/>
        <v>65.193568554730447</v>
      </c>
      <c r="Y50" s="32">
        <f t="shared" si="2"/>
        <v>-0.10685685547298363</v>
      </c>
    </row>
    <row r="51" spans="1:25" x14ac:dyDescent="0.2">
      <c r="B51" s="7" t="s">
        <v>50</v>
      </c>
      <c r="C51" s="31" t="str">
        <f>[1]!xln(C52)</f>
        <v xml:space="preserve"> - 10 / 10 × (32.4 / SIN[0.463] - 32.4 / 0.463 - 15 / 6)</v>
      </c>
      <c r="H51" s="69"/>
      <c r="V51" s="32">
        <v>0.92500000000000004</v>
      </c>
      <c r="W51" s="32">
        <f t="shared" si="0"/>
        <v>13.875</v>
      </c>
      <c r="X51" s="30">
        <f t="shared" si="1"/>
        <v>50.889569908673096</v>
      </c>
      <c r="Y51" s="32">
        <f t="shared" si="2"/>
        <v>-8.094917836717741E-2</v>
      </c>
    </row>
    <row r="52" spans="1:25" x14ac:dyDescent="0.2">
      <c r="B52" s="7" t="s">
        <v>76</v>
      </c>
      <c r="C52" s="75">
        <f>-H22/H21*(C28/SIN(F28)-C28/F28-H20/6)</f>
        <v>-6.394385474909825E-2</v>
      </c>
      <c r="D52" s="5" t="s">
        <v>79</v>
      </c>
      <c r="H52" s="76"/>
      <c r="I52" s="69"/>
      <c r="J52" s="69"/>
      <c r="K52" s="69"/>
      <c r="V52" s="32">
        <v>0.95</v>
      </c>
      <c r="W52" s="32">
        <f t="shared" si="0"/>
        <v>14.25</v>
      </c>
      <c r="X52" s="30">
        <f t="shared" si="1"/>
        <v>35.277989038868689</v>
      </c>
      <c r="Y52" s="32">
        <f t="shared" si="2"/>
        <v>-5.436140388678723E-2</v>
      </c>
    </row>
    <row r="53" spans="1:25" x14ac:dyDescent="0.2">
      <c r="B53" s="77"/>
      <c r="C53" s="77"/>
      <c r="D53" s="78"/>
      <c r="E53" s="78"/>
      <c r="F53" s="79"/>
      <c r="G53" s="80"/>
      <c r="H53" s="81"/>
      <c r="I53" s="76"/>
      <c r="J53" s="76"/>
      <c r="K53" s="82"/>
      <c r="V53" s="32">
        <v>0.97499999999999998</v>
      </c>
      <c r="W53" s="32">
        <f t="shared" si="0"/>
        <v>14.625</v>
      </c>
      <c r="X53" s="30">
        <f t="shared" si="1"/>
        <v>18.325760901067632</v>
      </c>
      <c r="Y53" s="32">
        <f t="shared" si="2"/>
        <v>-2.7302652606749689E-2</v>
      </c>
    </row>
    <row r="54" spans="1:25" x14ac:dyDescent="0.2">
      <c r="B54" s="7" t="s">
        <v>76</v>
      </c>
      <c r="C54" s="31" t="str">
        <f ca="1">[1]!xlv(C56)</f>
        <v>w / P × ( - j / TAN[U] + j / U - L / 3)</v>
      </c>
      <c r="I54" s="83"/>
      <c r="J54" s="83"/>
      <c r="K54" s="84"/>
      <c r="V54" s="32">
        <v>1</v>
      </c>
      <c r="W54" s="32">
        <f t="shared" si="0"/>
        <v>15</v>
      </c>
      <c r="X54" s="30">
        <f t="shared" si="1"/>
        <v>0</v>
      </c>
      <c r="Y54" s="32">
        <f t="shared" si="2"/>
        <v>0</v>
      </c>
    </row>
    <row r="55" spans="1:25" x14ac:dyDescent="0.2">
      <c r="B55" s="7" t="s">
        <v>50</v>
      </c>
      <c r="C55" s="31" t="str">
        <f>[1]!xln(C56)</f>
        <v>10 / 10 × (-32.4 / TAN[0.463] + 32.4 / 0.463 - 15 / 3)</v>
      </c>
    </row>
    <row r="56" spans="1:25" x14ac:dyDescent="0.2">
      <c r="B56" s="7" t="s">
        <v>76</v>
      </c>
      <c r="C56" s="75">
        <f>H22/H21*(-C28/TAN(F28)+C28/F28-H20/3)</f>
        <v>7.2918225480222532E-2</v>
      </c>
      <c r="D56" s="5" t="s">
        <v>79</v>
      </c>
    </row>
    <row r="57" spans="1:25" x14ac:dyDescent="0.2">
      <c r="W57" s="61">
        <f>I28</f>
        <v>8.6395394794327327</v>
      </c>
      <c r="X57" s="30">
        <f>$H$22*$C$28^2*((SIN(W57/$C$28)/SIN($F$28))-W57/$H$20)</f>
        <v>147.49988520258464</v>
      </c>
      <c r="Y57" s="32">
        <f>(-$H$22/$H$21)*(W57^3/(6*$H$20)+($C$28^2*SIN(W57/$C$28))/SIN($F$28)-($C$28*W57)/$F$28-($H$20*W57)/6)</f>
        <v>-0.31635556021637967</v>
      </c>
    </row>
    <row r="58" spans="1:25" x14ac:dyDescent="0.2">
      <c r="A58" s="85" t="s">
        <v>80</v>
      </c>
      <c r="B58" s="86"/>
      <c r="C58" s="86"/>
      <c r="D58" s="86"/>
      <c r="E58" s="86"/>
      <c r="F58" s="86"/>
      <c r="G58" s="76"/>
      <c r="H58" s="76"/>
      <c r="I58" s="76"/>
      <c r="J58" s="76"/>
      <c r="K58" s="82"/>
    </row>
    <row r="59" spans="1:25" x14ac:dyDescent="0.2">
      <c r="A59" s="77"/>
      <c r="B59" s="77"/>
      <c r="C59" s="77"/>
      <c r="D59" s="78"/>
      <c r="E59" s="78"/>
      <c r="F59" s="79" t="s">
        <v>81</v>
      </c>
      <c r="G59" s="80" t="s">
        <v>82</v>
      </c>
      <c r="H59" s="81"/>
      <c r="I59" s="83"/>
      <c r="J59" s="83"/>
      <c r="K59" s="84"/>
    </row>
  </sheetData>
  <mergeCells count="2">
    <mergeCell ref="B13:D13"/>
    <mergeCell ref="B14:J15"/>
  </mergeCells>
  <hyperlinks>
    <hyperlink ref="G59" r:id="rId1" xr:uid="{7D7EC408-AA38-46B2-954B-7B45B2CB5FC3}"/>
    <hyperlink ref="B13" r:id="rId2" display=" (NASA TM X-73305, 1975)" xr:uid="{70654F72-31F5-44C4-9366-8771ABDDD8E5}"/>
    <hyperlink ref="B16" r:id="rId3" xr:uid="{CC23134B-5E2A-483E-A28B-387813A15E1E}"/>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2018-10-21T23:19:51Z</dcterms:modified>
  <cp:category>Engineering Spreadsheets</cp:category>
</cp:coreProperties>
</file>