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codeName="ThisWorkbook"/>
  <mc:AlternateContent xmlns:mc="http://schemas.openxmlformats.org/markup-compatibility/2006">
    <mc:Choice Requires="x15">
      <x15ac:absPath xmlns:x15ac="http://schemas.microsoft.com/office/spreadsheetml/2010/11/ac" url="D:\Dropbox\AA-000 Administration\Cayman\TECHNICAL LIBRARY\SPREADSHEETS\"/>
    </mc:Choice>
  </mc:AlternateContent>
  <xr:revisionPtr revIDLastSave="0" documentId="13_ncr:1_{D4CF4C62-6BD8-4D36-96A2-D4431D2F0F79}" xr6:coauthVersionLast="37" xr6:coauthVersionMax="37" xr10:uidLastSave="{00000000-0000-0000-0000-000000000000}"/>
  <bookViews>
    <workbookView xWindow="13050" yWindow="375" windowWidth="9990" windowHeight="7935" tabRatio="871" activeTab="1" xr2:uid="{00000000-000D-0000-FFFF-FFFF00000000}"/>
  </bookViews>
  <sheets>
    <sheet name="READ ME" sheetId="36" r:id="rId1"/>
    <sheet name="Analysis" sheetId="37" r:id="rId2"/>
  </sheets>
  <externalReferences>
    <externalReference r:id="rId3"/>
  </externalReferences>
  <definedNames>
    <definedName name="_xlnm.Print_Area" localSheetId="1">Analysis!$A$8:$K$59</definedName>
    <definedName name="_xlnm.Print_Area" localSheetId="0">'READ ME'!$A$8:$K$62</definedName>
    <definedName name="_xlnm.Print_Area">#REF!</definedName>
    <definedName name="sencount" hidden="1">1</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G48" i="37" l="1"/>
  <c r="Y48" i="37"/>
  <c r="AD47" i="37"/>
  <c r="AG47" i="37" s="1"/>
  <c r="AD46" i="37"/>
  <c r="AG46" i="37" s="1"/>
  <c r="W44" i="37"/>
  <c r="W43" i="37"/>
  <c r="W42" i="37"/>
  <c r="W41" i="37"/>
  <c r="W40" i="37"/>
  <c r="W39" i="37"/>
  <c r="W38" i="37"/>
  <c r="W37" i="37"/>
  <c r="W36" i="37"/>
  <c r="W35" i="37"/>
  <c r="W34" i="37"/>
  <c r="W33" i="37"/>
  <c r="J33" i="37"/>
  <c r="W32" i="37"/>
  <c r="W31" i="37"/>
  <c r="W30" i="37"/>
  <c r="W29" i="37"/>
  <c r="W28" i="37"/>
  <c r="C28" i="37"/>
  <c r="F28" i="37" s="1"/>
  <c r="W27" i="37"/>
  <c r="W26" i="37"/>
  <c r="W25" i="37"/>
  <c r="W24" i="37"/>
  <c r="W23" i="37"/>
  <c r="W22" i="37"/>
  <c r="W21" i="37"/>
  <c r="W20" i="37"/>
  <c r="W19" i="37"/>
  <c r="W18" i="37"/>
  <c r="W17" i="37"/>
  <c r="W16" i="37"/>
  <c r="Y15" i="37"/>
  <c r="Y16" i="37" s="1"/>
  <c r="W15" i="37"/>
  <c r="Y14" i="37"/>
  <c r="W14" i="37"/>
  <c r="B12" i="37"/>
  <c r="F11" i="37"/>
  <c r="L10" i="37"/>
  <c r="J10" i="37"/>
  <c r="F10" i="37"/>
  <c r="J9" i="37"/>
  <c r="F9" i="37"/>
  <c r="J8" i="37"/>
  <c r="F8" i="37"/>
  <c r="X7" i="37"/>
  <c r="X6" i="37"/>
  <c r="X5" i="37"/>
  <c r="X4" i="37"/>
  <c r="X3" i="37"/>
  <c r="X2" i="37"/>
  <c r="X1" i="37"/>
  <c r="G1" i="37"/>
  <c r="C27" i="37"/>
  <c r="C26" i="37"/>
  <c r="F26" i="37"/>
  <c r="F27" i="37"/>
  <c r="C56" i="37" l="1"/>
  <c r="AA14" i="37"/>
  <c r="AA15" i="37"/>
  <c r="AB14" i="37"/>
  <c r="AB48" i="37"/>
  <c r="AH47" i="37" s="1"/>
  <c r="J30" i="37"/>
  <c r="AB16" i="37"/>
  <c r="AA16" i="37"/>
  <c r="Y17" i="37"/>
  <c r="J35" i="37"/>
  <c r="AB15" i="37"/>
  <c r="AA48" i="37"/>
  <c r="C52" i="37"/>
  <c r="C55" i="37"/>
  <c r="C54" i="37"/>
  <c r="C51" i="37"/>
  <c r="C50" i="37"/>
  <c r="I28" i="37"/>
  <c r="I26" i="37"/>
  <c r="AH48" i="37" l="1"/>
  <c r="AE48" i="37"/>
  <c r="J34" i="37"/>
  <c r="AE47" i="37"/>
  <c r="Y18" i="37"/>
  <c r="AA17" i="37"/>
  <c r="AB17" i="37"/>
  <c r="AA18" i="37" l="1"/>
  <c r="Y19" i="37"/>
  <c r="AB18" i="37"/>
  <c r="Y20" i="37" l="1"/>
  <c r="AA19" i="37"/>
  <c r="AB19" i="37"/>
  <c r="C12" i="36"/>
  <c r="AB20" i="37" l="1"/>
  <c r="AA20" i="37"/>
  <c r="Y21" i="37"/>
  <c r="Y22" i="37" l="1"/>
  <c r="AB21" i="37"/>
  <c r="AA21" i="37"/>
  <c r="AA22" i="37" l="1"/>
  <c r="AB22" i="37"/>
  <c r="Y23" i="37"/>
  <c r="Y24" i="37" l="1"/>
  <c r="AA23" i="37"/>
  <c r="AB23" i="37"/>
  <c r="AB24" i="37" l="1"/>
  <c r="Y25" i="37"/>
  <c r="AA24" i="37"/>
  <c r="AA25" i="37" l="1"/>
  <c r="Y26" i="37"/>
  <c r="AB25" i="37"/>
  <c r="AB26" i="37" l="1"/>
  <c r="Y27" i="37"/>
  <c r="AA26" i="37"/>
  <c r="Y28" i="37" l="1"/>
  <c r="AB27" i="37"/>
  <c r="AA27" i="37"/>
  <c r="AA28" i="37" l="1"/>
  <c r="AB28" i="37"/>
  <c r="Y29" i="37"/>
  <c r="Y30" i="37" l="1"/>
  <c r="AB29" i="37"/>
  <c r="AA29" i="37"/>
  <c r="Y31" i="37" l="1"/>
  <c r="AB30" i="37"/>
  <c r="AA30" i="37"/>
  <c r="AB31" i="37" l="1"/>
  <c r="Y32" i="37"/>
  <c r="AA31" i="37"/>
  <c r="AB32" i="37" l="1"/>
  <c r="AA32" i="37"/>
  <c r="Y33" i="37"/>
  <c r="AB33" i="37" l="1"/>
  <c r="Y34" i="37"/>
  <c r="AA33" i="37"/>
  <c r="Y35" i="37" l="1"/>
  <c r="AB34" i="37"/>
  <c r="AA34" i="37"/>
  <c r="AA35" i="37" l="1"/>
  <c r="AB35" i="37"/>
  <c r="Y36" i="37"/>
  <c r="Y37" i="37" l="1"/>
  <c r="AB36" i="37"/>
  <c r="AA36" i="37"/>
  <c r="AA37" i="37" l="1"/>
  <c r="Y38" i="37"/>
  <c r="AB37" i="37"/>
  <c r="Y39" i="37" l="1"/>
  <c r="AB38" i="37"/>
  <c r="AA38" i="37"/>
  <c r="AA39" i="37" l="1"/>
  <c r="AB39" i="37"/>
  <c r="Y40" i="37"/>
  <c r="Y41" i="37" l="1"/>
  <c r="AB40" i="37"/>
  <c r="AA40" i="37"/>
  <c r="AA41" i="37" l="1"/>
  <c r="Y42" i="37"/>
  <c r="AB41" i="37"/>
  <c r="Y43" i="37" l="1"/>
  <c r="AB42" i="37"/>
  <c r="AA42" i="37"/>
  <c r="AA43" i="37" l="1"/>
  <c r="AB43" i="37"/>
  <c r="Y44" i="37"/>
  <c r="AB44" i="37" l="1"/>
  <c r="AA44" i="37"/>
</calcChain>
</file>

<file path=xl/sharedStrings.xml><?xml version="1.0" encoding="utf-8"?>
<sst xmlns="http://schemas.openxmlformats.org/spreadsheetml/2006/main" count="129" uniqueCount="88">
  <si>
    <t>R. Abbott</t>
  </si>
  <si>
    <t>Author:</t>
  </si>
  <si>
    <t>Check:</t>
  </si>
  <si>
    <t>Date:</t>
  </si>
  <si>
    <t>Revision:</t>
  </si>
  <si>
    <t>Report:</t>
  </si>
  <si>
    <t>Page:</t>
  </si>
  <si>
    <t>Section:</t>
  </si>
  <si>
    <t>Document Number:</t>
  </si>
  <si>
    <t>Revision Level :</t>
  </si>
  <si>
    <t xml:space="preserve"> </t>
  </si>
  <si>
    <t>Total Report Pages:</t>
  </si>
  <si>
    <t xml:space="preserve">Page </t>
  </si>
  <si>
    <t>Title</t>
  </si>
  <si>
    <t>Sub</t>
  </si>
  <si>
    <t>Fig</t>
  </si>
  <si>
    <t>Table</t>
  </si>
  <si>
    <t>Running Counts</t>
  </si>
  <si>
    <t>Total Sheet Pages:</t>
  </si>
  <si>
    <t>No</t>
  </si>
  <si>
    <t>Total Title No:</t>
  </si>
  <si>
    <t>IR</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</si>
  <si>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</si>
  <si>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</si>
  <si>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</si>
  <si>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</si>
  <si>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</si>
  <si>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</si>
  <si>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</si>
  <si>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</si>
  <si>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</si>
  <si>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</si>
  <si>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</si>
  <si>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STANDARD SPREADSHEET METHOD</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</si>
  <si>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</si>
  <si>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</si>
  <si>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</si>
  <si>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</si>
  <si>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</si>
  <si>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</si>
  <si>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</si>
  <si>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</si>
  <si>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</si>
  <si>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</si>
  <si>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</si>
  <si>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</si>
  <si>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http://www.abbottaerospace.com/engineering-services</t>
  </si>
  <si>
    <t>http://www.xl-viking.com/download-free-trial/</t>
  </si>
  <si>
    <t>http://www.abbottaerospace.com/subscribe</t>
  </si>
  <si>
    <t>in</t>
  </si>
  <si>
    <t>=</t>
  </si>
  <si>
    <t>inlb</t>
  </si>
  <si>
    <t>U =</t>
  </si>
  <si>
    <t>j =</t>
  </si>
  <si>
    <t>Results</t>
  </si>
  <si>
    <t>lb (axial load)</t>
  </si>
  <si>
    <t>P =</t>
  </si>
  <si>
    <t>L =</t>
  </si>
  <si>
    <t>I =</t>
  </si>
  <si>
    <t xml:space="preserve">E= </t>
  </si>
  <si>
    <t>Input:</t>
  </si>
  <si>
    <t>(NASA TM X-73305, 1975)</t>
  </si>
  <si>
    <t>S. Abbott</t>
  </si>
  <si>
    <t>AA-SM-026-118</t>
  </si>
  <si>
    <t>27/08/2017</t>
  </si>
  <si>
    <t>COMPRESSION FLEXURE - SIMPLY SUPPORTED &amp; DIFFERENT MOMENT BOTH ENDS</t>
  </si>
  <si>
    <t>Table B 4.6.2-1</t>
  </si>
  <si>
    <r>
      <t xml:space="preserve">This method predicts internal loads, </t>
    </r>
    <r>
      <rPr>
        <b/>
        <i/>
        <sz val="10"/>
        <rFont val="Calibri"/>
        <family val="2"/>
        <scheme val="minor"/>
      </rPr>
      <t>not stability failure</t>
    </r>
    <r>
      <rPr>
        <i/>
        <sz val="10"/>
        <rFont val="Calibri"/>
        <family val="2"/>
        <scheme val="minor"/>
      </rPr>
      <t>. For stability failure of a beam column see the following sheet:</t>
    </r>
  </si>
  <si>
    <t>X =</t>
  </si>
  <si>
    <t>AA-SM-018-005 Beam Column Analysis</t>
  </si>
  <si>
    <t>(modulus of elasticity)</t>
  </si>
  <si>
    <r>
      <t>in</t>
    </r>
    <r>
      <rPr>
        <vertAlign val="superscript"/>
        <sz val="10"/>
        <rFont val="Calibri"/>
        <family val="2"/>
        <scheme val="minor"/>
      </rPr>
      <t>4</t>
    </r>
    <r>
      <rPr>
        <sz val="10"/>
        <rFont val="Calibri"/>
        <family val="2"/>
        <scheme val="minor"/>
      </rPr>
      <t xml:space="preserve"> (moment of inertia)</t>
    </r>
  </si>
  <si>
    <t>MA =</t>
  </si>
  <si>
    <t xml:space="preserve"> MB =</t>
  </si>
  <si>
    <t>x =</t>
  </si>
  <si>
    <t>in (Location of Interest)</t>
  </si>
  <si>
    <t>Max M =</t>
  </si>
  <si>
    <t>at x=j</t>
  </si>
  <si>
    <t>At x =</t>
  </si>
  <si>
    <t>Moment =</t>
  </si>
  <si>
    <t>Deflection =</t>
  </si>
  <si>
    <t>θ =</t>
  </si>
  <si>
    <t>rads</t>
  </si>
  <si>
    <t>at x=0</t>
  </si>
  <si>
    <t>at x=L</t>
  </si>
  <si>
    <t>To display formula values or variables using the xln &amp; xlv functions, you need the XL-Viking add-in.</t>
  </si>
  <si>
    <t>The free version is available here:</t>
  </si>
  <si>
    <t>www.XL-Viking.com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</si>
</sst>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27" x14ac:knownFonts="1">
    <font>
      <sz val="10"/>
      <name val="Arial"/>
    </font>
    <font>
      <sz val="11"/>
      <color theme="1"/>
      <name val="Calibri"/>
      <family val="2"/>
      <scheme val="minor"/>
    </font>
    <font>
      <sz val="10"/>
      <name val="Arial"/>
      <family val="2"/>
    </font>
    <font>
      <sz val="10"/>
      <name val="Calibri"/>
      <family val="2"/>
      <scheme val="minor"/>
    </font>
    <font>
      <b/>
      <sz val="10"/>
      <color rgb="FFFF0000"/>
      <name val="Calibri"/>
      <family val="2"/>
      <scheme val="minor"/>
    </font>
    <font>
      <b/>
      <sz val="10"/>
      <name val="Calibri"/>
      <family val="2"/>
      <scheme val="minor"/>
    </font>
    <font>
      <b/>
      <sz val="10"/>
      <color rgb="FF0000FF"/>
      <name val="Calibri"/>
      <family val="2"/>
      <scheme val="minor"/>
    </font>
    <font>
      <sz val="12"/>
      <name val="Calibri"/>
      <family val="2"/>
      <scheme val="minor"/>
    </font>
    <font>
      <b/>
      <sz val="12"/>
      <name val="Calibri"/>
      <family val="2"/>
      <scheme val="minor"/>
    </font>
    <font>
      <b/>
      <u/>
      <sz val="10"/>
      <name val="Calibri"/>
      <family val="2"/>
      <scheme val="minor"/>
    </font>
    <font>
      <i/>
      <sz val="10"/>
      <name val="Calibri"/>
      <family val="2"/>
      <scheme val="minor"/>
    </font>
    <font>
      <u/>
      <sz val="10"/>
      <color theme="10"/>
      <name val="Calibri"/>
      <family val="2"/>
    </font>
    <font>
      <sz val="10"/>
      <name val="Calibri"/>
      <family val="2"/>
    </font>
    <font>
      <sz val="10"/>
      <color theme="1"/>
      <name val="Calibri"/>
      <family val="2"/>
      <scheme val="minor"/>
    </font>
    <font>
      <u/>
      <sz val="10"/>
      <color theme="10"/>
      <name val="Arial"/>
      <family val="2"/>
    </font>
    <font>
      <u/>
      <sz val="10"/>
      <color theme="10"/>
      <name val="Calibri"/>
      <family val="2"/>
      <scheme val="minor"/>
    </font>
    <font>
      <sz val="10"/>
      <color rgb="FF0000FF"/>
      <name val="Calibri"/>
      <family val="2"/>
      <scheme val="minor"/>
    </font>
    <font>
      <b/>
      <sz val="10"/>
      <color rgb="FF009999"/>
      <name val="Calibri"/>
      <family val="2"/>
      <scheme val="minor"/>
    </font>
    <font>
      <b/>
      <sz val="10"/>
      <color rgb="FF006600"/>
      <name val="Calibri"/>
      <family val="2"/>
      <scheme val="minor"/>
    </font>
    <font>
      <sz val="10"/>
      <color rgb="FF006600"/>
      <name val="Calibri"/>
      <family val="2"/>
      <scheme val="minor"/>
    </font>
    <font>
      <b/>
      <i/>
      <sz val="10"/>
      <color rgb="FF009999"/>
      <name val="Calibri"/>
      <family val="2"/>
      <scheme val="minor"/>
    </font>
    <font>
      <sz val="10"/>
      <color indexed="12"/>
      <name val="Calibri"/>
      <family val="2"/>
      <scheme val="minor"/>
    </font>
    <font>
      <sz val="10"/>
      <color theme="10"/>
      <name val="Calibri"/>
      <family val="2"/>
    </font>
    <font>
      <b/>
      <i/>
      <sz val="10"/>
      <name val="Calibri"/>
      <family val="2"/>
      <scheme val="minor"/>
    </font>
    <font>
      <vertAlign val="superscript"/>
      <sz val="10"/>
      <name val="Calibri"/>
      <family val="2"/>
      <scheme val="minor"/>
    </font>
    <font>
      <sz val="10"/>
      <color rgb="FF000000"/>
      <name val="Calibri"/>
      <family val="2"/>
    </font>
    <font>
      <b/>
      <i/>
      <u/>
      <sz val="10"/>
      <color rgb="FF333300"/>
      <name val="Calibri"/>
      <family val="2"/>
    </font>
  </fonts>
  <fills count="2">
    <fill>
      <patternFill patternType="none"/>
    </fill>
    <fill>
      <patternFill patternType="gray125"/>
    </fill>
  </fills>
  <borders count="5">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11">
    <xf numFmtId="0" fontId="0" fillId="0" borderId="0"/>
    <xf numFmtId="0" fontId="2" fillId="0" borderId="0"/>
    <xf numFmtId="0" fontId="2" fillId="0" borderId="0"/>
    <xf numFmtId="0" fontId="2" fillId="0" borderId="0"/>
    <xf numFmtId="0" fontId="11" fillId="0" borderId="0" applyNumberFormat="0" applyFill="0" applyBorder="0" applyAlignment="0" applyProtection="0">
      <alignment vertical="top"/>
      <protection locked="0"/>
    </xf>
    <xf numFmtId="0" fontId="1" fillId="0" borderId="0"/>
    <xf numFmtId="0" fontId="12" fillId="0" borderId="0"/>
    <xf numFmtId="0" fontId="14" fillId="0" borderId="0" applyNumberFormat="0" applyFill="0" applyBorder="0" applyAlignment="0" applyProtection="0"/>
    <xf numFmtId="0" fontId="12" fillId="0" borderId="0"/>
    <xf numFmtId="0" fontId="11" fillId="0" borderId="0" applyNumberFormat="0" applyFill="0" applyBorder="0" applyAlignment="0" applyProtection="0"/>
    <xf numFmtId="0" fontId="2" fillId="0" borderId="0"/>
  </cellStyleXfs>
  <cellXfs count="91">
    <xf numFmtId="0" fontId="0" fillId="0" borderId="0" xfId="0"/>
    <xf numFmtId="0" fontId="3" fillId="0" borderId="0" xfId="2" applyFont="1" applyProtection="1">
      <protection locked="0"/>
    </xf>
    <xf numFmtId="0" fontId="3" fillId="0" borderId="0" xfId="2" applyFont="1" applyAlignment="1" applyProtection="1">
      <alignment horizontal="right"/>
      <protection locked="0"/>
    </xf>
    <xf numFmtId="0" fontId="4" fillId="0" borderId="0" xfId="2" applyFont="1" applyProtection="1">
      <protection locked="0"/>
    </xf>
    <xf numFmtId="0" fontId="4" fillId="0" borderId="0" xfId="2" applyFont="1" applyAlignment="1" applyProtection="1">
      <alignment horizontal="left"/>
      <protection locked="0"/>
    </xf>
    <xf numFmtId="0" fontId="3" fillId="0" borderId="0" xfId="2" applyFont="1"/>
    <xf numFmtId="0" fontId="3" fillId="0" borderId="2" xfId="2" applyFont="1" applyBorder="1" applyAlignment="1">
      <alignment horizontal="center"/>
    </xf>
    <xf numFmtId="0" fontId="3" fillId="0" borderId="0" xfId="2" applyFont="1" applyAlignment="1">
      <alignment horizontal="right"/>
    </xf>
    <xf numFmtId="0" fontId="5" fillId="0" borderId="0" xfId="2" applyFont="1" applyAlignment="1">
      <alignment horizontal="left"/>
    </xf>
    <xf numFmtId="0" fontId="3" fillId="0" borderId="1" xfId="2" applyFont="1" applyBorder="1" applyAlignment="1">
      <alignment horizontal="center"/>
    </xf>
    <xf numFmtId="14" fontId="4" fillId="0" borderId="0" xfId="2" quotePrefix="1" applyNumberFormat="1" applyFont="1" applyProtection="1">
      <protection locked="0"/>
    </xf>
    <xf numFmtId="0" fontId="3" fillId="0" borderId="1" xfId="3" applyFont="1" applyBorder="1" applyAlignment="1">
      <alignment horizontal="center"/>
    </xf>
    <xf numFmtId="1" fontId="3" fillId="0" borderId="1" xfId="3" applyNumberFormat="1" applyFont="1" applyBorder="1" applyAlignment="1">
      <alignment horizontal="center"/>
    </xf>
    <xf numFmtId="0" fontId="6" fillId="0" borderId="0" xfId="2" applyFont="1" applyAlignment="1" applyProtection="1">
      <alignment horizontal="left"/>
      <protection locked="0"/>
    </xf>
    <xf numFmtId="0" fontId="3" fillId="0" borderId="0" xfId="3" applyFont="1"/>
    <xf numFmtId="0" fontId="5" fillId="0" borderId="0" xfId="2" applyFont="1"/>
    <xf numFmtId="0" fontId="5" fillId="0" borderId="0" xfId="2" quotePrefix="1" applyFont="1" applyAlignment="1">
      <alignment vertical="center"/>
    </xf>
    <xf numFmtId="0" fontId="5" fillId="0" borderId="0" xfId="2" applyFont="1" applyAlignment="1">
      <alignment vertical="center"/>
    </xf>
    <xf numFmtId="0" fontId="3" fillId="0" borderId="0" xfId="2" applyFont="1" applyAlignment="1">
      <alignment horizontal="center"/>
    </xf>
    <xf numFmtId="0" fontId="5" fillId="0" borderId="0" xfId="2" applyFont="1" applyAlignment="1">
      <alignment horizontal="right"/>
    </xf>
    <xf numFmtId="0" fontId="7" fillId="0" borderId="0" xfId="2" applyFont="1"/>
    <xf numFmtId="0" fontId="8" fillId="0" borderId="0" xfId="2" applyFont="1"/>
    <xf numFmtId="0" fontId="9" fillId="0" borderId="0" xfId="2" applyFont="1"/>
    <xf numFmtId="0" fontId="3" fillId="0" borderId="0" xfId="2" applyFont="1" applyBorder="1" applyAlignment="1"/>
    <xf numFmtId="0" fontId="9" fillId="0" borderId="0" xfId="2" applyFont="1" applyBorder="1" applyAlignment="1"/>
    <xf numFmtId="0" fontId="3" fillId="0" borderId="3" xfId="2" applyFont="1" applyBorder="1" applyAlignment="1">
      <alignment horizontal="center"/>
    </xf>
    <xf numFmtId="0" fontId="3" fillId="0" borderId="2" xfId="2" applyFont="1" applyBorder="1"/>
    <xf numFmtId="0" fontId="3" fillId="0" borderId="4" xfId="2" applyFont="1" applyBorder="1" applyAlignment="1">
      <alignment horizontal="center"/>
    </xf>
    <xf numFmtId="0" fontId="3" fillId="0" borderId="1" xfId="2" applyFont="1" applyBorder="1"/>
    <xf numFmtId="1" fontId="3" fillId="0" borderId="4" xfId="3" applyNumberFormat="1" applyFont="1" applyBorder="1" applyAlignment="1">
      <alignment horizontal="center"/>
    </xf>
    <xf numFmtId="2" fontId="3" fillId="0" borderId="0" xfId="2" applyNumberFormat="1" applyFont="1"/>
    <xf numFmtId="2" fontId="3" fillId="0" borderId="0" xfId="2" applyNumberFormat="1" applyFont="1" applyAlignment="1">
      <alignment horizontal="center"/>
    </xf>
    <xf numFmtId="0" fontId="3" fillId="0" borderId="0" xfId="2" applyFont="1" applyAlignment="1"/>
    <xf numFmtId="164" fontId="3" fillId="0" borderId="0" xfId="2" applyNumberFormat="1" applyFont="1" applyAlignment="1">
      <alignment horizontal="center"/>
    </xf>
    <xf numFmtId="1" fontId="3" fillId="0" borderId="0" xfId="2" applyNumberFormat="1" applyFont="1" applyAlignment="1">
      <alignment horizontal="center"/>
    </xf>
    <xf numFmtId="0" fontId="11" fillId="0" borderId="0" xfId="4" applyFont="1" applyBorder="1" applyAlignment="1" applyProtection="1">
      <alignment horizontal="center"/>
    </xf>
    <xf numFmtId="0" fontId="3" fillId="0" borderId="0" xfId="2" applyFont="1" applyBorder="1" applyAlignment="1">
      <alignment horizontal="center"/>
    </xf>
    <xf numFmtId="0" fontId="3" fillId="0" borderId="0" xfId="2" applyFont="1" applyBorder="1"/>
    <xf numFmtId="0" fontId="3" fillId="0" borderId="0" xfId="2" applyFont="1" applyBorder="1" applyAlignment="1">
      <alignment horizontal="right"/>
    </xf>
    <xf numFmtId="0" fontId="5" fillId="0" borderId="0" xfId="2" applyFont="1" applyBorder="1" applyAlignment="1">
      <alignment horizontal="left"/>
    </xf>
    <xf numFmtId="0" fontId="3" fillId="0" borderId="0" xfId="3" applyFont="1" applyBorder="1" applyAlignment="1">
      <alignment horizontal="center"/>
    </xf>
    <xf numFmtId="1" fontId="3" fillId="0" borderId="0" xfId="3" applyNumberFormat="1" applyFont="1" applyBorder="1" applyAlignment="1">
      <alignment horizontal="center"/>
    </xf>
    <xf numFmtId="0" fontId="7" fillId="0" borderId="0" xfId="2" applyFont="1" applyBorder="1" applyAlignment="1">
      <alignment horizontal="center"/>
    </xf>
    <xf numFmtId="0" fontId="7" fillId="0" borderId="0" xfId="2" applyFont="1" applyBorder="1"/>
    <xf numFmtId="165" fontId="3" fillId="0" borderId="0" xfId="3" applyNumberFormat="1" applyFont="1" applyBorder="1" applyAlignment="1">
      <alignment horizontal="center"/>
    </xf>
    <xf numFmtId="0" fontId="11" fillId="0" borderId="0" xfId="4" applyBorder="1" applyAlignment="1" applyProtection="1">
      <alignment horizontal="center"/>
    </xf>
    <xf numFmtId="0" fontId="3" fillId="0" borderId="0" xfId="2" applyFont="1" applyBorder="1" applyAlignment="1">
      <alignment horizontal="left" vertical="top" wrapText="1"/>
    </xf>
    <xf numFmtId="0" fontId="13" fillId="0" borderId="0" xfId="2" applyFont="1"/>
    <xf numFmtId="0" fontId="15" fillId="0" borderId="0" xfId="7" applyFont="1" applyBorder="1" applyAlignment="1" applyProtection="1">
      <alignment horizontal="center"/>
    </xf>
    <xf numFmtId="0" fontId="14" fillId="0" borderId="0" xfId="7" applyBorder="1" applyAlignment="1">
      <alignment horizontal="center"/>
    </xf>
    <xf numFmtId="165" fontId="3" fillId="0" borderId="0" xfId="2" applyNumberFormat="1" applyFont="1" applyFill="1" applyAlignment="1" applyProtection="1">
      <alignment horizontal="left"/>
      <protection locked="0"/>
    </xf>
    <xf numFmtId="165" fontId="3" fillId="0" borderId="0" xfId="2" applyNumberFormat="1" applyFont="1"/>
    <xf numFmtId="0" fontId="3" fillId="0" borderId="0" xfId="2" applyFont="1" applyAlignment="1" applyProtection="1">
      <alignment vertical="center"/>
      <protection locked="0"/>
    </xf>
    <xf numFmtId="0" fontId="3" fillId="0" borderId="0" xfId="2" quotePrefix="1" applyFont="1" applyBorder="1" applyProtection="1">
      <protection locked="0"/>
    </xf>
    <xf numFmtId="0" fontId="3" fillId="0" borderId="0" xfId="2" quotePrefix="1" applyFont="1" applyAlignment="1" applyProtection="1">
      <alignment horizontal="left" vertical="center"/>
      <protection locked="0"/>
    </xf>
    <xf numFmtId="0" fontId="3" fillId="0" borderId="0" xfId="2" applyFont="1" applyAlignment="1" applyProtection="1">
      <alignment horizontal="right" vertical="center"/>
      <protection locked="0"/>
    </xf>
    <xf numFmtId="0" fontId="3" fillId="0" borderId="0" xfId="2" quotePrefix="1" applyFont="1" applyAlignment="1" applyProtection="1">
      <alignment horizontal="right" vertical="center"/>
      <protection locked="0"/>
    </xf>
    <xf numFmtId="0" fontId="3" fillId="0" borderId="0" xfId="2" quotePrefix="1" applyFont="1" applyAlignment="1" applyProtection="1">
      <alignment vertical="center"/>
      <protection locked="0"/>
    </xf>
    <xf numFmtId="0" fontId="3" fillId="0" borderId="0" xfId="2" applyFont="1" applyAlignment="1" applyProtection="1">
      <alignment horizontal="left" vertical="center"/>
      <protection locked="0"/>
    </xf>
    <xf numFmtId="2" fontId="21" fillId="0" borderId="0" xfId="2" applyNumberFormat="1" applyFont="1" applyAlignment="1" applyProtection="1">
      <alignment horizontal="right" vertical="center"/>
      <protection locked="0"/>
    </xf>
    <xf numFmtId="0" fontId="5" fillId="0" borderId="0" xfId="2" applyFont="1" applyProtection="1">
      <protection locked="0"/>
    </xf>
    <xf numFmtId="165" fontId="16" fillId="0" borderId="0" xfId="2" applyNumberFormat="1" applyFont="1"/>
    <xf numFmtId="165" fontId="21" fillId="0" borderId="0" xfId="2" applyNumberFormat="1" applyFont="1" applyAlignment="1" applyProtection="1">
      <alignment horizontal="right" vertical="center"/>
      <protection locked="0"/>
    </xf>
    <xf numFmtId="1" fontId="16" fillId="0" borderId="0" xfId="2" applyNumberFormat="1" applyFont="1"/>
    <xf numFmtId="1" fontId="3" fillId="0" borderId="1" xfId="2" applyNumberFormat="1" applyFont="1" applyBorder="1" applyAlignment="1">
      <alignment horizontal="center"/>
    </xf>
    <xf numFmtId="1" fontId="3" fillId="0" borderId="4" xfId="2" applyNumberFormat="1" applyFont="1" applyBorder="1" applyAlignment="1">
      <alignment horizontal="center"/>
    </xf>
    <xf numFmtId="0" fontId="3" fillId="0" borderId="1" xfId="2" applyFont="1" applyBorder="1" applyAlignment="1"/>
    <xf numFmtId="0" fontId="3" fillId="0" borderId="0" xfId="2" applyFont="1" applyBorder="1" applyProtection="1">
      <protection locked="0"/>
    </xf>
    <xf numFmtId="0" fontId="11" fillId="0" borderId="0" xfId="9"/>
    <xf numFmtId="0" fontId="3" fillId="0" borderId="0" xfId="2" quotePrefix="1" applyFont="1" applyBorder="1" applyAlignment="1" applyProtection="1">
      <alignment horizontal="right"/>
      <protection locked="0"/>
    </xf>
    <xf numFmtId="0" fontId="25" fillId="0" borderId="0" xfId="8" applyFont="1" applyAlignment="1">
      <alignment horizontal="right"/>
    </xf>
    <xf numFmtId="2" fontId="3" fillId="0" borderId="0" xfId="2" applyNumberFormat="1" applyFont="1" applyAlignment="1">
      <alignment horizontal="left"/>
    </xf>
    <xf numFmtId="2" fontId="13" fillId="0" borderId="0" xfId="2" applyNumberFormat="1" applyFont="1"/>
    <xf numFmtId="1" fontId="3" fillId="0" borderId="0" xfId="2" applyNumberFormat="1" applyFont="1"/>
    <xf numFmtId="0" fontId="17" fillId="0" borderId="0" xfId="2" applyFont="1" applyAlignment="1">
      <alignment horizontal="centerContinuous"/>
    </xf>
    <xf numFmtId="0" fontId="17" fillId="0" borderId="0" xfId="10" applyFont="1" applyAlignment="1">
      <alignment horizontal="centerContinuous"/>
    </xf>
    <xf numFmtId="0" fontId="18" fillId="0" borderId="0" xfId="10" applyFont="1" applyAlignment="1">
      <alignment horizontal="centerContinuous"/>
    </xf>
    <xf numFmtId="0" fontId="19" fillId="0" borderId="0" xfId="10" applyFont="1" applyBorder="1" applyAlignment="1" applyProtection="1">
      <alignment horizontal="centerContinuous"/>
      <protection locked="0"/>
    </xf>
    <xf numFmtId="0" fontId="17" fillId="0" borderId="0" xfId="10" applyFont="1"/>
    <xf numFmtId="0" fontId="17" fillId="0" borderId="0" xfId="10" applyFont="1" applyBorder="1" applyProtection="1">
      <protection locked="0"/>
    </xf>
    <xf numFmtId="0" fontId="20" fillId="0" borderId="0" xfId="10" applyFont="1" applyBorder="1" applyAlignment="1" applyProtection="1">
      <alignment horizontal="right"/>
      <protection locked="0"/>
    </xf>
    <xf numFmtId="0" fontId="26" fillId="0" borderId="0" xfId="4" applyFont="1" applyBorder="1" applyAlignment="1" applyProtection="1">
      <alignment horizontal="left"/>
      <protection locked="0"/>
    </xf>
    <xf numFmtId="0" fontId="18" fillId="0" borderId="0" xfId="10" applyFont="1"/>
    <xf numFmtId="0" fontId="18" fillId="0" borderId="0" xfId="10" applyFont="1" applyBorder="1" applyProtection="1">
      <protection locked="0"/>
    </xf>
    <xf numFmtId="0" fontId="19" fillId="0" borderId="0" xfId="10" applyFont="1" applyBorder="1" applyProtection="1">
      <protection locked="0"/>
    </xf>
    <xf numFmtId="0" fontId="3" fillId="0" borderId="0" xfId="2" applyFont="1" applyBorder="1" applyAlignment="1">
      <alignment horizontal="left" vertical="top" wrapText="1"/>
    </xf>
    <xf numFmtId="0" fontId="3" fillId="0" borderId="0" xfId="2" applyFont="1" applyBorder="1" applyAlignment="1">
      <alignment horizontal="left" wrapText="1"/>
    </xf>
    <xf numFmtId="0" fontId="11" fillId="0" borderId="0" xfId="4" applyBorder="1" applyAlignment="1" applyProtection="1">
      <alignment horizontal="center"/>
    </xf>
    <xf numFmtId="0" fontId="22" fillId="0" borderId="0" xfId="4" applyFont="1" applyAlignment="1" applyProtection="1">
      <alignment horizontal="left"/>
    </xf>
    <xf numFmtId="0" fontId="10" fillId="0" borderId="0" xfId="2" applyFont="1" applyAlignment="1">
      <alignment horizontal="left" vertical="top" wrapText="1"/>
    </xf>
    <xf numFmtId="2" fontId="3" fillId="0" borderId="0" xfId="2" applyNumberFormat="1" applyFont="1" applyAlignment="1">
      <alignment horizontal="left" vertical="top" wrapText="1"/>
    </xf>
  </cellXfs>
  <cellStyles count="11">
    <cellStyle name="Hyperlink" xfId="7" builtinId="8"/>
    <cellStyle name="Hyperlink 2" xfId="4" xr:uid="{00000000-0005-0000-0000-000001000000}"/>
    <cellStyle name="Hyperlink 3" xfId="9" xr:uid="{9AD94F16-87D9-439A-977E-FA48C951C624}"/>
    <cellStyle name="Normal" xfId="0" builtinId="0"/>
    <cellStyle name="Normal 2" xfId="1" xr:uid="{00000000-0005-0000-0000-000003000000}"/>
    <cellStyle name="Normal 2 2" xfId="2" xr:uid="{00000000-0005-0000-0000-000004000000}"/>
    <cellStyle name="Normal 2 3" xfId="8" xr:uid="{00000000-0005-0000-0000-000005000000}"/>
    <cellStyle name="Normal 3" xfId="5" xr:uid="{00000000-0005-0000-0000-000006000000}"/>
    <cellStyle name="Normal 4" xfId="3" xr:uid="{00000000-0005-0000-0000-000007000000}"/>
    <cellStyle name="Normal 5" xfId="6" xr:uid="{00000000-0005-0000-0000-000008000000}"/>
    <cellStyle name="Normal 5 2" xfId="10" xr:uid="{2227D19F-2800-4516-B88A-B44810818702}"/>
  </cellStyles>
  <dxfs count="0"/>
  <tableStyles count="0" defaultTableStyle="TableStyleMedium9" defaultPivotStyle="PivotStyleLight16"/>
  <colors>
    <mruColors>
      <color rgb="FF0000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Bending</a:t>
            </a:r>
            <a:r>
              <a:rPr lang="en-US" baseline="0"/>
              <a:t> Moments</a:t>
            </a:r>
            <a:endParaRPr lang="en-US"/>
          </a:p>
        </c:rich>
      </c:tx>
      <c:layout>
        <c:manualLayout>
          <c:xMode val="edge"/>
          <c:yMode val="edge"/>
          <c:x val="0.35083890186345157"/>
          <c:y val="1.111111111111111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4411603392605374"/>
          <c:y val="0.14494444444444443"/>
          <c:w val="0.81462635758109125"/>
          <c:h val="0.65008010249720061"/>
        </c:manualLayout>
      </c:layout>
      <c:scatterChart>
        <c:scatterStyle val="lineMarker"/>
        <c:varyColors val="0"/>
        <c:ser>
          <c:idx val="0"/>
          <c:order val="0"/>
          <c:spPr>
            <a:ln w="19050" cap="rnd">
              <a:solidFill>
                <a:schemeClr val="tx1"/>
              </a:solidFill>
              <a:round/>
            </a:ln>
            <a:effectLst/>
          </c:spPr>
          <c:marker>
            <c:symbol val="none"/>
          </c:marker>
          <c:xVal>
            <c:numRef>
              <c:f>Analysis!$Y$14:$Y$44</c:f>
              <c:numCache>
                <c:formatCode>0.0</c:formatCode>
                <c:ptCount val="31"/>
                <c:pt idx="0">
                  <c:v>15</c:v>
                </c:pt>
                <c:pt idx="1">
                  <c:v>14.5</c:v>
                </c:pt>
                <c:pt idx="2">
                  <c:v>14</c:v>
                </c:pt>
                <c:pt idx="3">
                  <c:v>13.5</c:v>
                </c:pt>
                <c:pt idx="4">
                  <c:v>13</c:v>
                </c:pt>
                <c:pt idx="5">
                  <c:v>12.5</c:v>
                </c:pt>
                <c:pt idx="6">
                  <c:v>12</c:v>
                </c:pt>
                <c:pt idx="7">
                  <c:v>11.5</c:v>
                </c:pt>
                <c:pt idx="8">
                  <c:v>11</c:v>
                </c:pt>
                <c:pt idx="9">
                  <c:v>10.5</c:v>
                </c:pt>
                <c:pt idx="10">
                  <c:v>10</c:v>
                </c:pt>
                <c:pt idx="11">
                  <c:v>9.5</c:v>
                </c:pt>
                <c:pt idx="12">
                  <c:v>9</c:v>
                </c:pt>
                <c:pt idx="13">
                  <c:v>8.5</c:v>
                </c:pt>
                <c:pt idx="14">
                  <c:v>8</c:v>
                </c:pt>
                <c:pt idx="15">
                  <c:v>7.5</c:v>
                </c:pt>
                <c:pt idx="16">
                  <c:v>7</c:v>
                </c:pt>
                <c:pt idx="17">
                  <c:v>6.5</c:v>
                </c:pt>
                <c:pt idx="18">
                  <c:v>6</c:v>
                </c:pt>
                <c:pt idx="19">
                  <c:v>5.5</c:v>
                </c:pt>
                <c:pt idx="20">
                  <c:v>5</c:v>
                </c:pt>
                <c:pt idx="21">
                  <c:v>4.5</c:v>
                </c:pt>
                <c:pt idx="22">
                  <c:v>4</c:v>
                </c:pt>
                <c:pt idx="23">
                  <c:v>3.5</c:v>
                </c:pt>
                <c:pt idx="24">
                  <c:v>3</c:v>
                </c:pt>
                <c:pt idx="25">
                  <c:v>2.5</c:v>
                </c:pt>
                <c:pt idx="26">
                  <c:v>2</c:v>
                </c:pt>
                <c:pt idx="27">
                  <c:v>1.5</c:v>
                </c:pt>
                <c:pt idx="28">
                  <c:v>1</c:v>
                </c:pt>
                <c:pt idx="29">
                  <c:v>0.5</c:v>
                </c:pt>
                <c:pt idx="30">
                  <c:v>0</c:v>
                </c:pt>
              </c:numCache>
            </c:numRef>
          </c:xVal>
          <c:yVal>
            <c:numRef>
              <c:f>Analysis!$AA$14:$AA$44</c:f>
              <c:numCache>
                <c:formatCode>0</c:formatCode>
                <c:ptCount val="31"/>
                <c:pt idx="0">
                  <c:v>300</c:v>
                </c:pt>
                <c:pt idx="1">
                  <c:v>305.83998476271756</c:v>
                </c:pt>
                <c:pt idx="2">
                  <c:v>311.06346147637191</c:v>
                </c:pt>
                <c:pt idx="3">
                  <c:v>315.65990072820318</c:v>
                </c:pt>
                <c:pt idx="4">
                  <c:v>319.6200370789719</c:v>
                </c:pt>
                <c:pt idx="5">
                  <c:v>322.93588774010476</c:v>
                </c:pt>
                <c:pt idx="6">
                  <c:v>325.60076866529027</c:v>
                </c:pt>
                <c:pt idx="7">
                  <c:v>327.60930802408745</c:v>
                </c:pt>
                <c:pt idx="8">
                  <c:v>328.95745703038847</c:v>
                </c:pt>
                <c:pt idx="9">
                  <c:v>329.64249810390584</c:v>
                </c:pt>
                <c:pt idx="10">
                  <c:v>329.66305034823347</c:v>
                </c:pt>
                <c:pt idx="11">
                  <c:v>329.0190723344391</c:v>
                </c:pt>
                <c:pt idx="12">
                  <c:v>327.71186218457575</c:v>
                </c:pt>
                <c:pt idx="13">
                  <c:v>325.74405495494523</c:v>
                </c:pt>
                <c:pt idx="14">
                  <c:v>323.11961732438778</c:v>
                </c:pt>
                <c:pt idx="15">
                  <c:v>319.84383959830529</c:v>
                </c:pt>
                <c:pt idx="16">
                  <c:v>315.92332504453634</c:v>
                </c:pt>
                <c:pt idx="17">
                  <c:v>311.36597658257881</c:v>
                </c:pt>
                <c:pt idx="18">
                  <c:v>306.18098085299357</c:v>
                </c:pt>
                <c:pt idx="19">
                  <c:v>300.37878969910054</c:v>
                </c:pt>
                <c:pt idx="20">
                  <c:v>293.97109909829561</c:v>
                </c:pt>
                <c:pt idx="21">
                  <c:v>286.9708255854602</c:v>
                </c:pt>
                <c:pt idx="22">
                  <c:v>279.39208021598705</c:v>
                </c:pt>
                <c:pt idx="23">
                  <c:v>271.25014012090827</c:v>
                </c:pt>
                <c:pt idx="24">
                  <c:v>262.56141771146395</c:v>
                </c:pt>
                <c:pt idx="25">
                  <c:v>253.34342759518876</c:v>
                </c:pt>
                <c:pt idx="26">
                  <c:v>243.61475127020586</c:v>
                </c:pt>
                <c:pt idx="27">
                  <c:v>233.39499966889781</c:v>
                </c:pt>
                <c:pt idx="28">
                  <c:v>222.70477362645809</c:v>
                </c:pt>
                <c:pt idx="29">
                  <c:v>211.56562235400949</c:v>
                </c:pt>
                <c:pt idx="30">
                  <c:v>200</c:v>
                </c:pt>
              </c:numCache>
            </c:numRef>
          </c:yVal>
          <c:smooth val="0"/>
          <c:extLst>
            <c:ext xmlns:c16="http://schemas.microsoft.com/office/drawing/2014/chart" uri="{C3380CC4-5D6E-409C-BE32-E72D297353CC}">
              <c16:uniqueId val="{00000000-F4D0-47F9-B678-D1AE68A52034}"/>
            </c:ext>
          </c:extLst>
        </c:ser>
        <c:ser>
          <c:idx val="1"/>
          <c:order val="1"/>
          <c:spPr>
            <a:ln w="19050" cap="rnd">
              <a:solidFill>
                <a:srgbClr val="FF0000"/>
              </a:solidFill>
              <a:round/>
            </a:ln>
            <a:effectLst/>
          </c:spPr>
          <c:marker>
            <c:symbol val="none"/>
          </c:marker>
          <c:xVal>
            <c:numRef>
              <c:f>Analysis!$AD$46:$AD$48</c:f>
              <c:numCache>
                <c:formatCode>0</c:formatCode>
                <c:ptCount val="3"/>
                <c:pt idx="0">
                  <c:v>2</c:v>
                </c:pt>
                <c:pt idx="1">
                  <c:v>2</c:v>
                </c:pt>
                <c:pt idx="2">
                  <c:v>0</c:v>
                </c:pt>
              </c:numCache>
            </c:numRef>
          </c:xVal>
          <c:yVal>
            <c:numRef>
              <c:f>Analysis!$AE$46:$AE$48</c:f>
              <c:numCache>
                <c:formatCode>0</c:formatCode>
                <c:ptCount val="3"/>
                <c:pt idx="0">
                  <c:v>0</c:v>
                </c:pt>
                <c:pt idx="1">
                  <c:v>243.61475127020586</c:v>
                </c:pt>
                <c:pt idx="2">
                  <c:v>243.61475127020586</c:v>
                </c:pt>
              </c:numCache>
            </c:numRef>
          </c:yVal>
          <c:smooth val="0"/>
          <c:extLst>
            <c:ext xmlns:c16="http://schemas.microsoft.com/office/drawing/2014/chart" uri="{C3380CC4-5D6E-409C-BE32-E72D297353CC}">
              <c16:uniqueId val="{00000001-F4D0-47F9-B678-D1AE68A52034}"/>
            </c:ext>
          </c:extLst>
        </c:ser>
        <c:dLbls>
          <c:showLegendKey val="0"/>
          <c:showVal val="0"/>
          <c:showCatName val="0"/>
          <c:showSerName val="0"/>
          <c:showPercent val="0"/>
          <c:showBubbleSize val="0"/>
        </c:dLbls>
        <c:axId val="867747992"/>
        <c:axId val="867748320"/>
      </c:scatterChart>
      <c:valAx>
        <c:axId val="867747992"/>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Length along the beam (in)</a:t>
                </a:r>
              </a:p>
            </c:rich>
          </c:tx>
          <c:layout>
            <c:manualLayout>
              <c:xMode val="edge"/>
              <c:yMode val="edge"/>
              <c:x val="0.31746571391748135"/>
              <c:y val="0.901828521434820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7748320"/>
        <c:crosses val="autoZero"/>
        <c:crossBetween val="midCat"/>
      </c:valAx>
      <c:valAx>
        <c:axId val="8677483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Bending Moment (inlb)</a:t>
                </a:r>
              </a:p>
            </c:rich>
          </c:tx>
          <c:layout>
            <c:manualLayout>
              <c:xMode val="edge"/>
              <c:yMode val="edge"/>
              <c:x val="2.4863608796740204E-2"/>
              <c:y val="0.1305569779473788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774799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Deflection</a:t>
            </a:r>
          </a:p>
        </c:rich>
      </c:tx>
      <c:layout>
        <c:manualLayout>
          <c:xMode val="edge"/>
          <c:yMode val="edge"/>
          <c:x val="0.42784736772278176"/>
          <c:y val="1.296296012766984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4724189563751605"/>
          <c:y val="0.16262033480161825"/>
          <c:w val="0.81153555954483014"/>
          <c:h val="0.66753222494920716"/>
        </c:manualLayout>
      </c:layout>
      <c:scatterChart>
        <c:scatterStyle val="lineMarker"/>
        <c:varyColors val="0"/>
        <c:ser>
          <c:idx val="0"/>
          <c:order val="0"/>
          <c:spPr>
            <a:ln w="19050" cap="rnd">
              <a:solidFill>
                <a:schemeClr val="tx1"/>
              </a:solidFill>
              <a:round/>
            </a:ln>
            <a:effectLst/>
          </c:spPr>
          <c:marker>
            <c:symbol val="none"/>
          </c:marker>
          <c:xVal>
            <c:numRef>
              <c:f>Analysis!$Y$14:$Y$44</c:f>
              <c:numCache>
                <c:formatCode>0.0</c:formatCode>
                <c:ptCount val="31"/>
                <c:pt idx="0">
                  <c:v>15</c:v>
                </c:pt>
                <c:pt idx="1">
                  <c:v>14.5</c:v>
                </c:pt>
                <c:pt idx="2">
                  <c:v>14</c:v>
                </c:pt>
                <c:pt idx="3">
                  <c:v>13.5</c:v>
                </c:pt>
                <c:pt idx="4">
                  <c:v>13</c:v>
                </c:pt>
                <c:pt idx="5">
                  <c:v>12.5</c:v>
                </c:pt>
                <c:pt idx="6">
                  <c:v>12</c:v>
                </c:pt>
                <c:pt idx="7">
                  <c:v>11.5</c:v>
                </c:pt>
                <c:pt idx="8">
                  <c:v>11</c:v>
                </c:pt>
                <c:pt idx="9">
                  <c:v>10.5</c:v>
                </c:pt>
                <c:pt idx="10">
                  <c:v>10</c:v>
                </c:pt>
                <c:pt idx="11">
                  <c:v>9.5</c:v>
                </c:pt>
                <c:pt idx="12">
                  <c:v>9</c:v>
                </c:pt>
                <c:pt idx="13">
                  <c:v>8.5</c:v>
                </c:pt>
                <c:pt idx="14">
                  <c:v>8</c:v>
                </c:pt>
                <c:pt idx="15">
                  <c:v>7.5</c:v>
                </c:pt>
                <c:pt idx="16">
                  <c:v>7</c:v>
                </c:pt>
                <c:pt idx="17">
                  <c:v>6.5</c:v>
                </c:pt>
                <c:pt idx="18">
                  <c:v>6</c:v>
                </c:pt>
                <c:pt idx="19">
                  <c:v>5.5</c:v>
                </c:pt>
                <c:pt idx="20">
                  <c:v>5</c:v>
                </c:pt>
                <c:pt idx="21">
                  <c:v>4.5</c:v>
                </c:pt>
                <c:pt idx="22">
                  <c:v>4</c:v>
                </c:pt>
                <c:pt idx="23">
                  <c:v>3.5</c:v>
                </c:pt>
                <c:pt idx="24">
                  <c:v>3</c:v>
                </c:pt>
                <c:pt idx="25">
                  <c:v>2.5</c:v>
                </c:pt>
                <c:pt idx="26">
                  <c:v>2</c:v>
                </c:pt>
                <c:pt idx="27">
                  <c:v>1.5</c:v>
                </c:pt>
                <c:pt idx="28">
                  <c:v>1</c:v>
                </c:pt>
                <c:pt idx="29">
                  <c:v>0.5</c:v>
                </c:pt>
                <c:pt idx="30">
                  <c:v>0</c:v>
                </c:pt>
              </c:numCache>
            </c:numRef>
          </c:xVal>
          <c:yVal>
            <c:numRef>
              <c:f>Analysis!$AB$14:$AB$44</c:f>
              <c:numCache>
                <c:formatCode>0.00</c:formatCode>
                <c:ptCount val="31"/>
                <c:pt idx="0">
                  <c:v>0</c:v>
                </c:pt>
                <c:pt idx="1">
                  <c:v>-7.223085115000713E-2</c:v>
                </c:pt>
                <c:pt idx="2">
                  <c:v>-0.13960730821290257</c:v>
                </c:pt>
                <c:pt idx="3">
                  <c:v>-0.20204646242679672</c:v>
                </c:pt>
                <c:pt idx="4">
                  <c:v>-0.2594753575772068</c:v>
                </c:pt>
                <c:pt idx="5">
                  <c:v>-0.31183113706119281</c:v>
                </c:pt>
                <c:pt idx="6">
                  <c:v>-0.3590611705928366</c:v>
                </c:pt>
                <c:pt idx="7">
                  <c:v>-0.40112316029465173</c:v>
                </c:pt>
                <c:pt idx="8">
                  <c:v>-0.43798522596106421</c:v>
                </c:pt>
                <c:pt idx="9">
                  <c:v>-0.46962596932209322</c:v>
                </c:pt>
                <c:pt idx="10">
                  <c:v>-0.49603451717769165</c:v>
                </c:pt>
                <c:pt idx="11">
                  <c:v>-0.51721054331579408</c:v>
                </c:pt>
                <c:pt idx="12">
                  <c:v>-0.53316426916988802</c:v>
                </c:pt>
                <c:pt idx="13">
                  <c:v>-0.54391644321479171</c:v>
                </c:pt>
                <c:pt idx="14">
                  <c:v>-0.54949829914216086</c:v>
                </c:pt>
                <c:pt idx="15">
                  <c:v>-0.54995149290004208</c:v>
                </c:pt>
                <c:pt idx="16">
                  <c:v>-0.54532801872338377</c:v>
                </c:pt>
                <c:pt idx="17">
                  <c:v>-0.53569010432476727</c:v>
                </c:pt>
                <c:pt idx="18">
                  <c:v>-0.52111008545664272</c:v>
                </c:pt>
                <c:pt idx="19">
                  <c:v>-0.50167026009790483</c:v>
                </c:pt>
                <c:pt idx="20">
                  <c:v>-0.4774627225587581</c:v>
                </c:pt>
                <c:pt idx="21">
                  <c:v>-0.44858917783826957</c:v>
                </c:pt>
                <c:pt idx="22">
                  <c:v>-0.41516073660882197</c:v>
                </c:pt>
                <c:pt idx="23">
                  <c:v>-0.37729769124074747</c:v>
                </c:pt>
                <c:pt idx="24">
                  <c:v>-0.33512927331861397</c:v>
                </c:pt>
                <c:pt idx="25">
                  <c:v>-0.28879339313796931</c:v>
                </c:pt>
                <c:pt idx="26">
                  <c:v>-0.23843636170765758</c:v>
                </c:pt>
                <c:pt idx="27">
                  <c:v>-0.18421259581809299</c:v>
                </c:pt>
                <c:pt idx="28">
                  <c:v>-0.12628430677001129</c:v>
                </c:pt>
                <c:pt idx="29">
                  <c:v>-6.4821173391150774E-2</c:v>
                </c:pt>
                <c:pt idx="30">
                  <c:v>0</c:v>
                </c:pt>
              </c:numCache>
            </c:numRef>
          </c:yVal>
          <c:smooth val="0"/>
          <c:extLst>
            <c:ext xmlns:c16="http://schemas.microsoft.com/office/drawing/2014/chart" uri="{C3380CC4-5D6E-409C-BE32-E72D297353CC}">
              <c16:uniqueId val="{00000000-9919-4A12-9E28-E33B5D882F43}"/>
            </c:ext>
          </c:extLst>
        </c:ser>
        <c:ser>
          <c:idx val="1"/>
          <c:order val="1"/>
          <c:spPr>
            <a:ln w="19050" cap="rnd">
              <a:solidFill>
                <a:srgbClr val="FF0000"/>
              </a:solidFill>
              <a:round/>
            </a:ln>
            <a:effectLst/>
          </c:spPr>
          <c:marker>
            <c:symbol val="none"/>
          </c:marker>
          <c:xVal>
            <c:numRef>
              <c:f>Analysis!$AG$46:$AG$48</c:f>
              <c:numCache>
                <c:formatCode>0</c:formatCode>
                <c:ptCount val="3"/>
                <c:pt idx="0">
                  <c:v>2</c:v>
                </c:pt>
                <c:pt idx="1">
                  <c:v>2</c:v>
                </c:pt>
                <c:pt idx="2">
                  <c:v>0</c:v>
                </c:pt>
              </c:numCache>
            </c:numRef>
          </c:xVal>
          <c:yVal>
            <c:numRef>
              <c:f>Analysis!$AH$46:$AH$48</c:f>
              <c:numCache>
                <c:formatCode>0.00</c:formatCode>
                <c:ptCount val="3"/>
                <c:pt idx="0" formatCode="General">
                  <c:v>0</c:v>
                </c:pt>
                <c:pt idx="1">
                  <c:v>-0.23843636170765758</c:v>
                </c:pt>
                <c:pt idx="2">
                  <c:v>-0.23843636170765758</c:v>
                </c:pt>
              </c:numCache>
            </c:numRef>
          </c:yVal>
          <c:smooth val="0"/>
          <c:extLst>
            <c:ext xmlns:c16="http://schemas.microsoft.com/office/drawing/2014/chart" uri="{C3380CC4-5D6E-409C-BE32-E72D297353CC}">
              <c16:uniqueId val="{00000001-9919-4A12-9E28-E33B5D882F43}"/>
            </c:ext>
          </c:extLst>
        </c:ser>
        <c:dLbls>
          <c:showLegendKey val="0"/>
          <c:showVal val="0"/>
          <c:showCatName val="0"/>
          <c:showSerName val="0"/>
          <c:showPercent val="0"/>
          <c:showBubbleSize val="0"/>
        </c:dLbls>
        <c:axId val="867747992"/>
        <c:axId val="867748320"/>
      </c:scatterChart>
      <c:valAx>
        <c:axId val="867747992"/>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Length along the</a:t>
                </a:r>
                <a:r>
                  <a:rPr lang="en-US" baseline="0"/>
                  <a:t> beam (in)</a:t>
                </a:r>
                <a:endParaRPr lang="en-US"/>
              </a:p>
            </c:rich>
          </c:tx>
          <c:layout>
            <c:manualLayout>
              <c:xMode val="edge"/>
              <c:yMode val="edge"/>
              <c:x val="0.37533731858805125"/>
              <c:y val="0.867940919149812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7748320"/>
        <c:crosses val="autoZero"/>
        <c:crossBetween val="midCat"/>
      </c:valAx>
      <c:valAx>
        <c:axId val="8677483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Delfection (in)</a:t>
                </a:r>
              </a:p>
            </c:rich>
          </c:tx>
          <c:layout>
            <c:manualLayout>
              <c:xMode val="edge"/>
              <c:yMode val="edge"/>
              <c:x val="2.1458103453425699E-2"/>
              <c:y val="0.2621832561768591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774799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chart" Target="../charts/chart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4" name="Picture 3">
          <a:hlinkClick xmlns:r="http://schemas.openxmlformats.org/officeDocument/2006/relationships" r:id="rId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174296"/>
          <a:ext cx="2502353" cy="497429"/>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142875</xdr:colOff>
      <xdr:row>10</xdr:row>
      <xdr:rowOff>52475</xdr:rowOff>
    </xdr:to>
    <xdr:pic>
      <xdr:nvPicPr>
        <xdr:cNvPr id="2" name="Picture 1">
          <a:hlinkClick xmlns:r="http://schemas.openxmlformats.org/officeDocument/2006/relationships" r:id="rId1"/>
          <a:extLst>
            <a:ext uri="{FF2B5EF4-FFF2-40B4-BE49-F238E27FC236}">
              <a16:creationId xmlns:a16="http://schemas.microsoft.com/office/drawing/2014/main" id="{184BC328-07BD-4C0C-98E0-17C140413EF2}"/>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174296"/>
          <a:ext cx="2502353" cy="497429"/>
        </a:xfrm>
        <a:prstGeom prst="rect">
          <a:avLst/>
        </a:prstGeom>
      </xdr:spPr>
    </xdr:pic>
    <xdr:clientData/>
  </xdr:twoCellAnchor>
  <xdr:twoCellAnchor>
    <xdr:from>
      <xdr:col>0</xdr:col>
      <xdr:colOff>564698</xdr:colOff>
      <xdr:row>16</xdr:row>
      <xdr:rowOff>2458</xdr:rowOff>
    </xdr:from>
    <xdr:to>
      <xdr:col>4</xdr:col>
      <xdr:colOff>416198</xdr:colOff>
      <xdr:row>23</xdr:row>
      <xdr:rowOff>135722</xdr:rowOff>
    </xdr:to>
    <xdr:grpSp>
      <xdr:nvGrpSpPr>
        <xdr:cNvPr id="3" name="Group 2">
          <a:extLst>
            <a:ext uri="{FF2B5EF4-FFF2-40B4-BE49-F238E27FC236}">
              <a16:creationId xmlns:a16="http://schemas.microsoft.com/office/drawing/2014/main" id="{BE2BC1C8-58C7-4269-B659-21DE0FA74C3B}"/>
            </a:ext>
          </a:extLst>
        </xdr:cNvPr>
        <xdr:cNvGrpSpPr/>
      </xdr:nvGrpSpPr>
      <xdr:grpSpPr>
        <a:xfrm>
          <a:off x="564698" y="2557399"/>
          <a:ext cx="2271971" cy="1265058"/>
          <a:chOff x="303410" y="2363145"/>
          <a:chExt cx="2268340" cy="1217213"/>
        </a:xfrm>
      </xdr:grpSpPr>
      <xdr:sp macro="" textlink="">
        <xdr:nvSpPr>
          <xdr:cNvPr id="4" name="Freeform: Shape 3">
            <a:extLst>
              <a:ext uri="{FF2B5EF4-FFF2-40B4-BE49-F238E27FC236}">
                <a16:creationId xmlns:a16="http://schemas.microsoft.com/office/drawing/2014/main" id="{A94B9B29-BC02-4FF7-A296-A80E15E1687A}"/>
              </a:ext>
            </a:extLst>
          </xdr:cNvPr>
          <xdr:cNvSpPr/>
        </xdr:nvSpPr>
        <xdr:spPr bwMode="auto">
          <a:xfrm>
            <a:off x="523131" y="3095587"/>
            <a:ext cx="1263923" cy="85329"/>
          </a:xfrm>
          <a:custGeom>
            <a:avLst/>
            <a:gdLst>
              <a:gd name="connsiteX0" fmla="*/ 1304693 w 1304693"/>
              <a:gd name="connsiteY0" fmla="*/ 0 h 122663"/>
              <a:gd name="connsiteX1" fmla="*/ 0 w 1304693"/>
              <a:gd name="connsiteY1" fmla="*/ 122663 h 122663"/>
              <a:gd name="connsiteX0" fmla="*/ 1304693 w 1304693"/>
              <a:gd name="connsiteY0" fmla="*/ 0 h 122663"/>
              <a:gd name="connsiteX1" fmla="*/ 0 w 1304693"/>
              <a:gd name="connsiteY1" fmla="*/ 122663 h 122663"/>
              <a:gd name="connsiteX0" fmla="*/ 1304693 w 1304693"/>
              <a:gd name="connsiteY0" fmla="*/ 0 h 122663"/>
              <a:gd name="connsiteX1" fmla="*/ 0 w 1304693"/>
              <a:gd name="connsiteY1" fmla="*/ 122663 h 122663"/>
              <a:gd name="connsiteX0" fmla="*/ 1304693 w 1304693"/>
              <a:gd name="connsiteY0" fmla="*/ 51531 h 51531"/>
              <a:gd name="connsiteX1" fmla="*/ 0 w 1304693"/>
              <a:gd name="connsiteY1" fmla="*/ 35983 h 51531"/>
              <a:gd name="connsiteX0" fmla="*/ 1304693 w 1304693"/>
              <a:gd name="connsiteY0" fmla="*/ 15548 h 16609"/>
              <a:gd name="connsiteX1" fmla="*/ 0 w 1304693"/>
              <a:gd name="connsiteY1" fmla="*/ 0 h 16609"/>
              <a:gd name="connsiteX0" fmla="*/ 1311356 w 1311356"/>
              <a:gd name="connsiteY0" fmla="*/ 0 h 13289"/>
              <a:gd name="connsiteX1" fmla="*/ 0 w 1311356"/>
              <a:gd name="connsiteY1" fmla="*/ 4196 h 13289"/>
              <a:gd name="connsiteX0" fmla="*/ 1311356 w 1311356"/>
              <a:gd name="connsiteY0" fmla="*/ 0 h 4196"/>
              <a:gd name="connsiteX1" fmla="*/ 0 w 1311356"/>
              <a:gd name="connsiteY1" fmla="*/ 4196 h 4196"/>
              <a:gd name="connsiteX0" fmla="*/ 10000 w 10000"/>
              <a:gd name="connsiteY0" fmla="*/ 15495 h 25495"/>
              <a:gd name="connsiteX1" fmla="*/ 4931 w 10000"/>
              <a:gd name="connsiteY1" fmla="*/ 0 h 25495"/>
              <a:gd name="connsiteX2" fmla="*/ 0 w 10000"/>
              <a:gd name="connsiteY2" fmla="*/ 25495 h 25495"/>
              <a:gd name="connsiteX0" fmla="*/ 10000 w 10000"/>
              <a:gd name="connsiteY0" fmla="*/ 0 h 205283"/>
              <a:gd name="connsiteX1" fmla="*/ 5033 w 10000"/>
              <a:gd name="connsiteY1" fmla="*/ 204123 h 205283"/>
              <a:gd name="connsiteX2" fmla="*/ 0 w 10000"/>
              <a:gd name="connsiteY2" fmla="*/ 10000 h 205283"/>
              <a:gd name="connsiteX0" fmla="*/ 10000 w 10000"/>
              <a:gd name="connsiteY0" fmla="*/ 0 h 205283"/>
              <a:gd name="connsiteX1" fmla="*/ 5033 w 10000"/>
              <a:gd name="connsiteY1" fmla="*/ 204123 h 205283"/>
              <a:gd name="connsiteX2" fmla="*/ 0 w 10000"/>
              <a:gd name="connsiteY2" fmla="*/ 10000 h 205283"/>
              <a:gd name="connsiteX0" fmla="*/ 10000 w 10000"/>
              <a:gd name="connsiteY0" fmla="*/ 162193 h 366842"/>
              <a:gd name="connsiteX1" fmla="*/ 5033 w 10000"/>
              <a:gd name="connsiteY1" fmla="*/ 366316 h 366842"/>
              <a:gd name="connsiteX2" fmla="*/ 0 w 10000"/>
              <a:gd name="connsiteY2" fmla="*/ 172193 h 366842"/>
              <a:gd name="connsiteX0" fmla="*/ 10000 w 10000"/>
              <a:gd name="connsiteY0" fmla="*/ 162193 h 366842"/>
              <a:gd name="connsiteX1" fmla="*/ 5033 w 10000"/>
              <a:gd name="connsiteY1" fmla="*/ 366316 h 366842"/>
              <a:gd name="connsiteX2" fmla="*/ 0 w 10000"/>
              <a:gd name="connsiteY2" fmla="*/ 172193 h 366842"/>
              <a:gd name="connsiteX0" fmla="*/ 10000 w 10000"/>
              <a:gd name="connsiteY0" fmla="*/ 0 h 205283"/>
              <a:gd name="connsiteX1" fmla="*/ 5033 w 10000"/>
              <a:gd name="connsiteY1" fmla="*/ 204123 h 205283"/>
              <a:gd name="connsiteX2" fmla="*/ 0 w 10000"/>
              <a:gd name="connsiteY2" fmla="*/ 10000 h 205283"/>
              <a:gd name="connsiteX0" fmla="*/ 10000 w 10000"/>
              <a:gd name="connsiteY0" fmla="*/ 0 h 206062"/>
              <a:gd name="connsiteX1" fmla="*/ 5033 w 10000"/>
              <a:gd name="connsiteY1" fmla="*/ 204123 h 206062"/>
              <a:gd name="connsiteX2" fmla="*/ 0 w 10000"/>
              <a:gd name="connsiteY2" fmla="*/ 10000 h 206062"/>
              <a:gd name="connsiteX0" fmla="*/ 10000 w 10000"/>
              <a:gd name="connsiteY0" fmla="*/ 0 h 206062"/>
              <a:gd name="connsiteX1" fmla="*/ 5033 w 10000"/>
              <a:gd name="connsiteY1" fmla="*/ 204123 h 206062"/>
              <a:gd name="connsiteX2" fmla="*/ 0 w 10000"/>
              <a:gd name="connsiteY2" fmla="*/ 10000 h 206062"/>
              <a:gd name="connsiteX0" fmla="*/ 10000 w 10000"/>
              <a:gd name="connsiteY0" fmla="*/ 0 h 206062"/>
              <a:gd name="connsiteX1" fmla="*/ 5033 w 10000"/>
              <a:gd name="connsiteY1" fmla="*/ 204123 h 206062"/>
              <a:gd name="connsiteX2" fmla="*/ 0 w 10000"/>
              <a:gd name="connsiteY2" fmla="*/ 10000 h 206062"/>
            </a:gdLst>
            <a:ahLst/>
            <a:cxnLst>
              <a:cxn ang="0">
                <a:pos x="connsiteX0" y="connsiteY0"/>
              </a:cxn>
              <a:cxn ang="0">
                <a:pos x="connsiteX1" y="connsiteY1"/>
              </a:cxn>
              <a:cxn ang="0">
                <a:pos x="connsiteX2" y="connsiteY2"/>
              </a:cxn>
            </a:cxnLst>
            <a:rect l="l" t="t" r="r" b="b"/>
            <a:pathLst>
              <a:path w="10000" h="206062">
                <a:moveTo>
                  <a:pt x="10000" y="0"/>
                </a:moveTo>
                <a:cubicBezTo>
                  <a:pt x="8344" y="115100"/>
                  <a:pt x="6638" y="214518"/>
                  <a:pt x="5033" y="204123"/>
                </a:cubicBezTo>
                <a:cubicBezTo>
                  <a:pt x="3416" y="222952"/>
                  <a:pt x="1250" y="100787"/>
                  <a:pt x="0" y="10000"/>
                </a:cubicBezTo>
              </a:path>
            </a:pathLst>
          </a:custGeom>
          <a:noFill/>
          <a:ln w="2857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000"/>
          </a:p>
        </xdr:txBody>
      </xdr:sp>
      <xdr:sp macro="" textlink="">
        <xdr:nvSpPr>
          <xdr:cNvPr id="5" name="Isosceles Triangle 4">
            <a:extLst>
              <a:ext uri="{FF2B5EF4-FFF2-40B4-BE49-F238E27FC236}">
                <a16:creationId xmlns:a16="http://schemas.microsoft.com/office/drawing/2014/main" id="{3559C8B7-F6FB-4C07-ACE2-40D2DF6A84A7}"/>
              </a:ext>
            </a:extLst>
          </xdr:cNvPr>
          <xdr:cNvSpPr/>
        </xdr:nvSpPr>
        <xdr:spPr bwMode="auto">
          <a:xfrm>
            <a:off x="469817" y="3106191"/>
            <a:ext cx="124290" cy="105959"/>
          </a:xfrm>
          <a:prstGeom prst="triangl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6" name="Isosceles Triangle 5">
            <a:extLst>
              <a:ext uri="{FF2B5EF4-FFF2-40B4-BE49-F238E27FC236}">
                <a16:creationId xmlns:a16="http://schemas.microsoft.com/office/drawing/2014/main" id="{BE984DB9-C890-4A6C-B2B5-133CC2F36026}"/>
              </a:ext>
            </a:extLst>
          </xdr:cNvPr>
          <xdr:cNvSpPr/>
        </xdr:nvSpPr>
        <xdr:spPr bwMode="auto">
          <a:xfrm>
            <a:off x="1721783" y="3106191"/>
            <a:ext cx="120521" cy="105959"/>
          </a:xfrm>
          <a:prstGeom prst="triangl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cxnSp macro="">
        <xdr:nvCxnSpPr>
          <xdr:cNvPr id="7" name="Straight Arrow Connector 6">
            <a:extLst>
              <a:ext uri="{FF2B5EF4-FFF2-40B4-BE49-F238E27FC236}">
                <a16:creationId xmlns:a16="http://schemas.microsoft.com/office/drawing/2014/main" id="{29B49CCA-3A36-486F-B9EC-B8FAB1EC0E74}"/>
              </a:ext>
            </a:extLst>
          </xdr:cNvPr>
          <xdr:cNvCxnSpPr/>
        </xdr:nvCxnSpPr>
        <xdr:spPr bwMode="auto">
          <a:xfrm flipV="1">
            <a:off x="523493" y="3245575"/>
            <a:ext cx="0" cy="334783"/>
          </a:xfrm>
          <a:prstGeom prst="straightConnector1">
            <a:avLst/>
          </a:prstGeom>
          <a:solidFill>
            <a:srgbClr val="FFFFFF"/>
          </a:solidFill>
          <a:ln w="9525" cap="flat" cmpd="sng" algn="ctr">
            <a:solidFill>
              <a:srgbClr val="FF0000"/>
            </a:solidFill>
            <a:prstDash val="solid"/>
            <a:round/>
            <a:headEnd type="none" w="med" len="med"/>
            <a:tailEnd type="triangle" w="med" len="med"/>
          </a:ln>
          <a:effectLst/>
        </xdr:spPr>
      </xdr:cxnSp>
      <xdr:sp macro="" textlink="">
        <xdr:nvSpPr>
          <xdr:cNvPr id="8" name="TextBox 7">
            <a:extLst>
              <a:ext uri="{FF2B5EF4-FFF2-40B4-BE49-F238E27FC236}">
                <a16:creationId xmlns:a16="http://schemas.microsoft.com/office/drawing/2014/main" id="{E1E0351D-4C2C-4223-9600-67DE0182B62E}"/>
              </a:ext>
            </a:extLst>
          </xdr:cNvPr>
          <xdr:cNvSpPr txBox="1"/>
        </xdr:nvSpPr>
        <xdr:spPr>
          <a:xfrm>
            <a:off x="480496" y="3318864"/>
            <a:ext cx="307275" cy="2590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t>R</a:t>
            </a:r>
            <a:r>
              <a:rPr lang="en-CA" sz="1000" baseline="-25000"/>
              <a:t>A</a:t>
            </a:r>
          </a:p>
        </xdr:txBody>
      </xdr:sp>
      <xdr:sp macro="" textlink="">
        <xdr:nvSpPr>
          <xdr:cNvPr id="9" name="TextBox 8">
            <a:extLst>
              <a:ext uri="{FF2B5EF4-FFF2-40B4-BE49-F238E27FC236}">
                <a16:creationId xmlns:a16="http://schemas.microsoft.com/office/drawing/2014/main" id="{48C931C4-80B1-402E-8CAC-4A9AB7535A12}"/>
              </a:ext>
            </a:extLst>
          </xdr:cNvPr>
          <xdr:cNvSpPr txBox="1"/>
        </xdr:nvSpPr>
        <xdr:spPr>
          <a:xfrm>
            <a:off x="544141" y="3115464"/>
            <a:ext cx="252359" cy="2634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l-GR" sz="1000"/>
              <a:t>θ</a:t>
            </a:r>
            <a:r>
              <a:rPr lang="en-US" sz="1000" baseline="-25000"/>
              <a:t>A</a:t>
            </a:r>
            <a:endParaRPr lang="en-CA" sz="1000" baseline="-25000"/>
          </a:p>
        </xdr:txBody>
      </xdr:sp>
      <xdr:sp macro="" textlink="">
        <xdr:nvSpPr>
          <xdr:cNvPr id="10" name="TextBox 9">
            <a:extLst>
              <a:ext uri="{FF2B5EF4-FFF2-40B4-BE49-F238E27FC236}">
                <a16:creationId xmlns:a16="http://schemas.microsoft.com/office/drawing/2014/main" id="{7A5FF374-1619-4AB8-B784-E3DFF3FC6706}"/>
              </a:ext>
            </a:extLst>
          </xdr:cNvPr>
          <xdr:cNvSpPr txBox="1"/>
        </xdr:nvSpPr>
        <xdr:spPr>
          <a:xfrm>
            <a:off x="473521" y="2869037"/>
            <a:ext cx="261790" cy="2634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US" sz="1000"/>
              <a:t>A</a:t>
            </a:r>
            <a:endParaRPr lang="en-CA" sz="1000" baseline="-25000"/>
          </a:p>
        </xdr:txBody>
      </xdr:sp>
      <xdr:sp macro="" textlink="">
        <xdr:nvSpPr>
          <xdr:cNvPr id="11" name="TextBox 10">
            <a:extLst>
              <a:ext uri="{FF2B5EF4-FFF2-40B4-BE49-F238E27FC236}">
                <a16:creationId xmlns:a16="http://schemas.microsoft.com/office/drawing/2014/main" id="{A130AFB2-2D51-4E4C-989E-E2C8740460C9}"/>
              </a:ext>
            </a:extLst>
          </xdr:cNvPr>
          <xdr:cNvSpPr txBox="1"/>
        </xdr:nvSpPr>
        <xdr:spPr>
          <a:xfrm>
            <a:off x="1500139" y="3140388"/>
            <a:ext cx="251231" cy="2634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l-GR" sz="1000"/>
              <a:t>θ</a:t>
            </a:r>
            <a:r>
              <a:rPr lang="en-US" sz="1000" baseline="-25000"/>
              <a:t>B</a:t>
            </a:r>
            <a:endParaRPr lang="en-CA" sz="1000" baseline="-25000"/>
          </a:p>
        </xdr:txBody>
      </xdr:sp>
      <xdr:cxnSp macro="">
        <xdr:nvCxnSpPr>
          <xdr:cNvPr id="12" name="Straight Connector 11">
            <a:extLst>
              <a:ext uri="{FF2B5EF4-FFF2-40B4-BE49-F238E27FC236}">
                <a16:creationId xmlns:a16="http://schemas.microsoft.com/office/drawing/2014/main" id="{B3D06D73-1A40-41D2-95C0-663B9248E51E}"/>
              </a:ext>
            </a:extLst>
          </xdr:cNvPr>
          <xdr:cNvCxnSpPr/>
        </xdr:nvCxnSpPr>
        <xdr:spPr bwMode="auto">
          <a:xfrm>
            <a:off x="524738" y="2416026"/>
            <a:ext cx="0" cy="637062"/>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13" name="Straight Arrow Connector 12">
            <a:extLst>
              <a:ext uri="{FF2B5EF4-FFF2-40B4-BE49-F238E27FC236}">
                <a16:creationId xmlns:a16="http://schemas.microsoft.com/office/drawing/2014/main" id="{5B830244-7DB1-47DE-8CBF-DB8A04D5C03E}"/>
              </a:ext>
            </a:extLst>
          </xdr:cNvPr>
          <xdr:cNvCxnSpPr/>
        </xdr:nvCxnSpPr>
        <xdr:spPr bwMode="auto">
          <a:xfrm flipV="1">
            <a:off x="1780306" y="3257874"/>
            <a:ext cx="0" cy="321287"/>
          </a:xfrm>
          <a:prstGeom prst="straightConnector1">
            <a:avLst/>
          </a:prstGeom>
          <a:solidFill>
            <a:srgbClr val="FFFFFF"/>
          </a:solidFill>
          <a:ln w="9525" cap="flat" cmpd="sng" algn="ctr">
            <a:solidFill>
              <a:srgbClr val="FF0000"/>
            </a:solidFill>
            <a:prstDash val="solid"/>
            <a:round/>
            <a:headEnd type="none" w="med" len="med"/>
            <a:tailEnd type="triangle" w="med" len="med"/>
          </a:ln>
          <a:effectLst/>
        </xdr:spPr>
      </xdr:cxnSp>
      <xdr:sp macro="" textlink="">
        <xdr:nvSpPr>
          <xdr:cNvPr id="14" name="TextBox 13">
            <a:extLst>
              <a:ext uri="{FF2B5EF4-FFF2-40B4-BE49-F238E27FC236}">
                <a16:creationId xmlns:a16="http://schemas.microsoft.com/office/drawing/2014/main" id="{3C18F613-C653-4510-860A-3314BCD01497}"/>
              </a:ext>
            </a:extLst>
          </xdr:cNvPr>
          <xdr:cNvSpPr txBox="1"/>
        </xdr:nvSpPr>
        <xdr:spPr>
          <a:xfrm>
            <a:off x="1745489" y="3308410"/>
            <a:ext cx="307131" cy="2470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t>R</a:t>
            </a:r>
            <a:r>
              <a:rPr lang="en-CA" sz="1000" baseline="-25000"/>
              <a:t>B</a:t>
            </a:r>
          </a:p>
        </xdr:txBody>
      </xdr:sp>
      <xdr:cxnSp macro="">
        <xdr:nvCxnSpPr>
          <xdr:cNvPr id="15" name="Straight Arrow Connector 14">
            <a:extLst>
              <a:ext uri="{FF2B5EF4-FFF2-40B4-BE49-F238E27FC236}">
                <a16:creationId xmlns:a16="http://schemas.microsoft.com/office/drawing/2014/main" id="{24501A4E-CD10-43BA-B614-47F4BDF8A966}"/>
              </a:ext>
            </a:extLst>
          </xdr:cNvPr>
          <xdr:cNvCxnSpPr/>
        </xdr:nvCxnSpPr>
        <xdr:spPr bwMode="auto">
          <a:xfrm>
            <a:off x="524738" y="2596300"/>
            <a:ext cx="1255568" cy="0"/>
          </a:xfrm>
          <a:prstGeom prst="straightConnector1">
            <a:avLst/>
          </a:prstGeom>
          <a:solidFill>
            <a:srgbClr val="FFFFFF"/>
          </a:solidFill>
          <a:ln w="9525" cap="flat" cmpd="sng" algn="ctr">
            <a:solidFill>
              <a:srgbClr val="000000"/>
            </a:solidFill>
            <a:prstDash val="solid"/>
            <a:round/>
            <a:headEnd type="arrow"/>
            <a:tailEnd type="arrow"/>
          </a:ln>
          <a:effectLst/>
        </xdr:spPr>
      </xdr:cxnSp>
      <xdr:sp macro="" textlink="">
        <xdr:nvSpPr>
          <xdr:cNvPr id="16" name="TextBox 15">
            <a:extLst>
              <a:ext uri="{FF2B5EF4-FFF2-40B4-BE49-F238E27FC236}">
                <a16:creationId xmlns:a16="http://schemas.microsoft.com/office/drawing/2014/main" id="{B4205621-BC5E-4ED6-B6BC-C9FE6E7C510A}"/>
              </a:ext>
            </a:extLst>
          </xdr:cNvPr>
          <xdr:cNvSpPr txBox="1"/>
        </xdr:nvSpPr>
        <xdr:spPr>
          <a:xfrm>
            <a:off x="303410" y="2375508"/>
            <a:ext cx="243730" cy="2472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t>Y</a:t>
            </a:r>
            <a:endParaRPr lang="en-CA" sz="1000" baseline="-25000"/>
          </a:p>
        </xdr:txBody>
      </xdr:sp>
      <xdr:cxnSp macro="">
        <xdr:nvCxnSpPr>
          <xdr:cNvPr id="17" name="Straight Connector 16">
            <a:extLst>
              <a:ext uri="{FF2B5EF4-FFF2-40B4-BE49-F238E27FC236}">
                <a16:creationId xmlns:a16="http://schemas.microsoft.com/office/drawing/2014/main" id="{1280D3CD-047F-4F67-8CDF-5AF5D05D505B}"/>
              </a:ext>
            </a:extLst>
          </xdr:cNvPr>
          <xdr:cNvCxnSpPr/>
        </xdr:nvCxnSpPr>
        <xdr:spPr bwMode="auto">
          <a:xfrm flipH="1">
            <a:off x="1876559" y="3093798"/>
            <a:ext cx="587842"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sp macro="" textlink="">
        <xdr:nvSpPr>
          <xdr:cNvPr id="18" name="TextBox 17">
            <a:extLst>
              <a:ext uri="{FF2B5EF4-FFF2-40B4-BE49-F238E27FC236}">
                <a16:creationId xmlns:a16="http://schemas.microsoft.com/office/drawing/2014/main" id="{8E67570C-56CB-4FD7-B414-658BC1C008C1}"/>
              </a:ext>
            </a:extLst>
          </xdr:cNvPr>
          <xdr:cNvSpPr txBox="1"/>
        </xdr:nvSpPr>
        <xdr:spPr>
          <a:xfrm>
            <a:off x="2323092" y="2864899"/>
            <a:ext cx="248658" cy="2472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t>X</a:t>
            </a:r>
            <a:endParaRPr lang="en-CA" sz="1000" baseline="-25000"/>
          </a:p>
        </xdr:txBody>
      </xdr:sp>
      <xdr:cxnSp macro="">
        <xdr:nvCxnSpPr>
          <xdr:cNvPr id="19" name="Straight Connector 18">
            <a:extLst>
              <a:ext uri="{FF2B5EF4-FFF2-40B4-BE49-F238E27FC236}">
                <a16:creationId xmlns:a16="http://schemas.microsoft.com/office/drawing/2014/main" id="{7FEB4F2E-299A-4AE4-8D2A-07F5C1D52151}"/>
              </a:ext>
            </a:extLst>
          </xdr:cNvPr>
          <xdr:cNvCxnSpPr/>
        </xdr:nvCxnSpPr>
        <xdr:spPr bwMode="auto">
          <a:xfrm>
            <a:off x="1783914" y="2416026"/>
            <a:ext cx="0" cy="633688"/>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sp macro="" textlink="">
        <xdr:nvSpPr>
          <xdr:cNvPr id="20" name="TextBox 19">
            <a:extLst>
              <a:ext uri="{FF2B5EF4-FFF2-40B4-BE49-F238E27FC236}">
                <a16:creationId xmlns:a16="http://schemas.microsoft.com/office/drawing/2014/main" id="{4AA240D8-CBE5-4A43-B004-895D08AC43B3}"/>
              </a:ext>
            </a:extLst>
          </xdr:cNvPr>
          <xdr:cNvSpPr txBox="1"/>
        </xdr:nvSpPr>
        <xdr:spPr>
          <a:xfrm>
            <a:off x="1043840" y="2363145"/>
            <a:ext cx="235524" cy="2472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US" sz="1000"/>
              <a:t>L</a:t>
            </a:r>
            <a:endParaRPr lang="en-CA" sz="1000" baseline="-25000"/>
          </a:p>
        </xdr:txBody>
      </xdr:sp>
      <xdr:cxnSp macro="">
        <xdr:nvCxnSpPr>
          <xdr:cNvPr id="21" name="Straight Arrow Connector 20">
            <a:extLst>
              <a:ext uri="{FF2B5EF4-FFF2-40B4-BE49-F238E27FC236}">
                <a16:creationId xmlns:a16="http://schemas.microsoft.com/office/drawing/2014/main" id="{E6920835-BB38-4355-9315-31D754EA56D2}"/>
              </a:ext>
            </a:extLst>
          </xdr:cNvPr>
          <xdr:cNvCxnSpPr/>
        </xdr:nvCxnSpPr>
        <xdr:spPr bwMode="auto">
          <a:xfrm flipH="1" flipV="1">
            <a:off x="520589" y="3093170"/>
            <a:ext cx="1267777" cy="628"/>
          </a:xfrm>
          <a:prstGeom prst="straightConnector1">
            <a:avLst/>
          </a:prstGeom>
          <a:solidFill>
            <a:srgbClr val="FFFFFF"/>
          </a:solidFill>
          <a:ln w="6350" cap="flat" cmpd="sng" algn="ctr">
            <a:solidFill>
              <a:srgbClr val="000000"/>
            </a:solidFill>
            <a:prstDash val="lgDashDot"/>
            <a:round/>
            <a:headEnd type="none" w="med" len="med"/>
            <a:tailEnd type="none" w="med" len="med"/>
          </a:ln>
          <a:effectLst/>
        </xdr:spPr>
      </xdr:cxnSp>
      <xdr:sp macro="" textlink="">
        <xdr:nvSpPr>
          <xdr:cNvPr id="22" name="TextBox 21">
            <a:extLst>
              <a:ext uri="{FF2B5EF4-FFF2-40B4-BE49-F238E27FC236}">
                <a16:creationId xmlns:a16="http://schemas.microsoft.com/office/drawing/2014/main" id="{A974393D-9BFC-4261-B2C0-D3CB1FA44447}"/>
              </a:ext>
            </a:extLst>
          </xdr:cNvPr>
          <xdr:cNvSpPr txBox="1"/>
        </xdr:nvSpPr>
        <xdr:spPr>
          <a:xfrm>
            <a:off x="1579992" y="2860823"/>
            <a:ext cx="261899" cy="2440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US" sz="1000"/>
              <a:t>B</a:t>
            </a:r>
            <a:endParaRPr lang="en-CA" sz="1000" baseline="-25000"/>
          </a:p>
        </xdr:txBody>
      </xdr:sp>
    </xdr:grpSp>
    <xdr:clientData/>
  </xdr:twoCellAnchor>
  <xdr:twoCellAnchor>
    <xdr:from>
      <xdr:col>1</xdr:col>
      <xdr:colOff>11694</xdr:colOff>
      <xdr:row>20</xdr:row>
      <xdr:rowOff>1321</xdr:rowOff>
    </xdr:from>
    <xdr:to>
      <xdr:col>1</xdr:col>
      <xdr:colOff>278476</xdr:colOff>
      <xdr:row>21</xdr:row>
      <xdr:rowOff>141043</xdr:rowOff>
    </xdr:to>
    <xdr:sp macro="" textlink="">
      <xdr:nvSpPr>
        <xdr:cNvPr id="23" name="Arc 22">
          <a:extLst>
            <a:ext uri="{FF2B5EF4-FFF2-40B4-BE49-F238E27FC236}">
              <a16:creationId xmlns:a16="http://schemas.microsoft.com/office/drawing/2014/main" id="{EADEC6BD-723C-44CC-B714-E222CC684176}"/>
            </a:ext>
          </a:extLst>
        </xdr:cNvPr>
        <xdr:cNvSpPr/>
      </xdr:nvSpPr>
      <xdr:spPr bwMode="auto">
        <a:xfrm flipH="1" flipV="1">
          <a:off x="611769" y="3306496"/>
          <a:ext cx="266782" cy="301647"/>
        </a:xfrm>
        <a:prstGeom prst="arc">
          <a:avLst>
            <a:gd name="adj1" fmla="val 16885306"/>
            <a:gd name="adj2" fmla="val 6308071"/>
          </a:avLst>
        </a:prstGeom>
        <a:noFill/>
        <a:ln w="9525" cap="flat" cmpd="sng" algn="ctr">
          <a:solidFill>
            <a:schemeClr val="tx1"/>
          </a:solidFill>
          <a:prstDash val="solid"/>
          <a:round/>
          <a:headEnd type="none" w="med" len="med"/>
          <a:tailEnd type="triangle" w="med" len="med"/>
        </a:ln>
        <a:effectLst/>
      </xdr:spPr>
      <xdr:txBody>
        <a:bodyPr vertOverflow="clip" wrap="square" lIns="18288" tIns="0" rIns="0" bIns="0" rtlCol="0" anchor="ctr" upright="1"/>
        <a:lstStyle/>
        <a:p>
          <a:pPr algn="ctr"/>
          <a:endParaRPr lang="en-CA" sz="1000"/>
        </a:p>
      </xdr:txBody>
    </xdr:sp>
    <xdr:clientData/>
  </xdr:twoCellAnchor>
  <xdr:twoCellAnchor>
    <xdr:from>
      <xdr:col>0</xdr:col>
      <xdr:colOff>392695</xdr:colOff>
      <xdr:row>18</xdr:row>
      <xdr:rowOff>132480</xdr:rowOff>
    </xdr:from>
    <xdr:to>
      <xdr:col>1</xdr:col>
      <xdr:colOff>134971</xdr:colOff>
      <xdr:row>20</xdr:row>
      <xdr:rowOff>48583</xdr:rowOff>
    </xdr:to>
    <xdr:sp macro="" textlink="">
      <xdr:nvSpPr>
        <xdr:cNvPr id="24" name="TextBox 23">
          <a:extLst>
            <a:ext uri="{FF2B5EF4-FFF2-40B4-BE49-F238E27FC236}">
              <a16:creationId xmlns:a16="http://schemas.microsoft.com/office/drawing/2014/main" id="{90E92403-CF34-401D-A0F3-9E96D627FF35}"/>
            </a:ext>
          </a:extLst>
        </xdr:cNvPr>
        <xdr:cNvSpPr txBox="1"/>
      </xdr:nvSpPr>
      <xdr:spPr>
        <a:xfrm>
          <a:off x="392695" y="3085230"/>
          <a:ext cx="342351" cy="2685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t>M</a:t>
          </a:r>
          <a:r>
            <a:rPr lang="en-CA" sz="1000" baseline="-25000"/>
            <a:t>A</a:t>
          </a:r>
        </a:p>
      </xdr:txBody>
    </xdr:sp>
    <xdr:clientData/>
  </xdr:twoCellAnchor>
  <xdr:twoCellAnchor>
    <xdr:from>
      <xdr:col>3</xdr:col>
      <xdr:colOff>164119</xdr:colOff>
      <xdr:row>20</xdr:row>
      <xdr:rowOff>1321</xdr:rowOff>
    </xdr:from>
    <xdr:to>
      <xdr:col>3</xdr:col>
      <xdr:colOff>432997</xdr:colOff>
      <xdr:row>21</xdr:row>
      <xdr:rowOff>141043</xdr:rowOff>
    </xdr:to>
    <xdr:sp macro="" textlink="">
      <xdr:nvSpPr>
        <xdr:cNvPr id="25" name="Arc 24">
          <a:extLst>
            <a:ext uri="{FF2B5EF4-FFF2-40B4-BE49-F238E27FC236}">
              <a16:creationId xmlns:a16="http://schemas.microsoft.com/office/drawing/2014/main" id="{2BA9F8A9-DB36-4EE8-A648-FA3FFCA6676F}"/>
            </a:ext>
          </a:extLst>
        </xdr:cNvPr>
        <xdr:cNvSpPr/>
      </xdr:nvSpPr>
      <xdr:spPr bwMode="auto">
        <a:xfrm flipV="1">
          <a:off x="1964344" y="3306496"/>
          <a:ext cx="268878" cy="301647"/>
        </a:xfrm>
        <a:prstGeom prst="arc">
          <a:avLst>
            <a:gd name="adj1" fmla="val 16885306"/>
            <a:gd name="adj2" fmla="val 6308071"/>
          </a:avLst>
        </a:prstGeom>
        <a:noFill/>
        <a:ln w="9525" cap="flat" cmpd="sng" algn="ctr">
          <a:solidFill>
            <a:schemeClr val="tx1"/>
          </a:solidFill>
          <a:prstDash val="solid"/>
          <a:round/>
          <a:headEnd type="none" w="med" len="med"/>
          <a:tailEnd type="triangle" w="med" len="med"/>
        </a:ln>
        <a:effectLst/>
      </xdr:spPr>
      <xdr:txBody>
        <a:bodyPr vertOverflow="clip" wrap="square" lIns="18288" tIns="0" rIns="0" bIns="0" rtlCol="0" anchor="ctr" upright="1"/>
        <a:lstStyle/>
        <a:p>
          <a:pPr algn="ctr"/>
          <a:endParaRPr lang="en-CA" sz="1000"/>
        </a:p>
      </xdr:txBody>
    </xdr:sp>
    <xdr:clientData/>
  </xdr:twoCellAnchor>
  <xdr:twoCellAnchor>
    <xdr:from>
      <xdr:col>3</xdr:col>
      <xdr:colOff>263743</xdr:colOff>
      <xdr:row>18</xdr:row>
      <xdr:rowOff>132480</xdr:rowOff>
    </xdr:from>
    <xdr:to>
      <xdr:col>4</xdr:col>
      <xdr:colOff>6019</xdr:colOff>
      <xdr:row>20</xdr:row>
      <xdr:rowOff>48583</xdr:rowOff>
    </xdr:to>
    <xdr:sp macro="" textlink="">
      <xdr:nvSpPr>
        <xdr:cNvPr id="26" name="TextBox 25">
          <a:extLst>
            <a:ext uri="{FF2B5EF4-FFF2-40B4-BE49-F238E27FC236}">
              <a16:creationId xmlns:a16="http://schemas.microsoft.com/office/drawing/2014/main" id="{FF61852E-2922-4089-930F-CF6F4220495A}"/>
            </a:ext>
          </a:extLst>
        </xdr:cNvPr>
        <xdr:cNvSpPr txBox="1"/>
      </xdr:nvSpPr>
      <xdr:spPr>
        <a:xfrm>
          <a:off x="2063968" y="3085230"/>
          <a:ext cx="342351" cy="2685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t>M</a:t>
          </a:r>
          <a:r>
            <a:rPr lang="en-CA" sz="1000" baseline="-25000"/>
            <a:t>B</a:t>
          </a:r>
        </a:p>
      </xdr:txBody>
    </xdr:sp>
    <xdr:clientData/>
  </xdr:twoCellAnchor>
  <xdr:twoCellAnchor>
    <xdr:from>
      <xdr:col>0</xdr:col>
      <xdr:colOff>343849</xdr:colOff>
      <xdr:row>20</xdr:row>
      <xdr:rowOff>117564</xdr:rowOff>
    </xdr:from>
    <xdr:to>
      <xdr:col>0</xdr:col>
      <xdr:colOff>572917</xdr:colOff>
      <xdr:row>20</xdr:row>
      <xdr:rowOff>117564</xdr:rowOff>
    </xdr:to>
    <xdr:cxnSp macro="">
      <xdr:nvCxnSpPr>
        <xdr:cNvPr id="27" name="Straight Arrow Connector 26">
          <a:extLst>
            <a:ext uri="{FF2B5EF4-FFF2-40B4-BE49-F238E27FC236}">
              <a16:creationId xmlns:a16="http://schemas.microsoft.com/office/drawing/2014/main" id="{1288CE25-2498-442B-8C74-FD2F6935813D}"/>
            </a:ext>
          </a:extLst>
        </xdr:cNvPr>
        <xdr:cNvCxnSpPr/>
      </xdr:nvCxnSpPr>
      <xdr:spPr bwMode="auto">
        <a:xfrm>
          <a:off x="343849" y="3422739"/>
          <a:ext cx="229068" cy="0"/>
        </a:xfrm>
        <a:prstGeom prst="straightConnector1">
          <a:avLst/>
        </a:prstGeom>
        <a:solidFill>
          <a:srgbClr val="FFFFFF"/>
        </a:solidFill>
        <a:ln w="19050" cap="flat" cmpd="sng" algn="ctr">
          <a:solidFill>
            <a:schemeClr val="tx1"/>
          </a:solidFill>
          <a:prstDash val="solid"/>
          <a:round/>
          <a:headEnd type="none" w="med" len="med"/>
          <a:tailEnd type="triangle"/>
        </a:ln>
        <a:effectLst/>
      </xdr:spPr>
    </xdr:cxnSp>
    <xdr:clientData/>
  </xdr:twoCellAnchor>
  <xdr:oneCellAnchor>
    <xdr:from>
      <xdr:col>0</xdr:col>
      <xdr:colOff>233945</xdr:colOff>
      <xdr:row>20</xdr:row>
      <xdr:rowOff>134427</xdr:rowOff>
    </xdr:from>
    <xdr:ext cx="250903" cy="248851"/>
    <xdr:sp macro="" textlink="">
      <xdr:nvSpPr>
        <xdr:cNvPr id="28" name="TextBox 27">
          <a:extLst>
            <a:ext uri="{FF2B5EF4-FFF2-40B4-BE49-F238E27FC236}">
              <a16:creationId xmlns:a16="http://schemas.microsoft.com/office/drawing/2014/main" id="{66FB2C60-7AE1-4699-B8F7-CC1B5D1F324C}"/>
            </a:ext>
          </a:extLst>
        </xdr:cNvPr>
        <xdr:cNvSpPr txBox="1"/>
      </xdr:nvSpPr>
      <xdr:spPr>
        <a:xfrm>
          <a:off x="233945" y="3439602"/>
          <a:ext cx="250903"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000"/>
            <a:t>P</a:t>
          </a:r>
        </a:p>
      </xdr:txBody>
    </xdr:sp>
    <xdr:clientData/>
  </xdr:oneCellAnchor>
  <xdr:twoCellAnchor>
    <xdr:from>
      <xdr:col>0</xdr:col>
      <xdr:colOff>0</xdr:colOff>
      <xdr:row>28</xdr:row>
      <xdr:rowOff>0</xdr:rowOff>
    </xdr:from>
    <xdr:to>
      <xdr:col>7</xdr:col>
      <xdr:colOff>384342</xdr:colOff>
      <xdr:row>39</xdr:row>
      <xdr:rowOff>0</xdr:rowOff>
    </xdr:to>
    <xdr:graphicFrame macro="">
      <xdr:nvGraphicFramePr>
        <xdr:cNvPr id="29" name="Chart 28">
          <a:extLst>
            <a:ext uri="{FF2B5EF4-FFF2-40B4-BE49-F238E27FC236}">
              <a16:creationId xmlns:a16="http://schemas.microsoft.com/office/drawing/2014/main" id="{3DF591A4-B0F8-4750-BA34-8A56954548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38</xdr:row>
      <xdr:rowOff>154930</xdr:rowOff>
    </xdr:from>
    <xdr:to>
      <xdr:col>7</xdr:col>
      <xdr:colOff>384342</xdr:colOff>
      <xdr:row>49</xdr:row>
      <xdr:rowOff>0</xdr:rowOff>
    </xdr:to>
    <xdr:graphicFrame macro="">
      <xdr:nvGraphicFramePr>
        <xdr:cNvPr id="30" name="Chart 29">
          <a:extLst>
            <a:ext uri="{FF2B5EF4-FFF2-40B4-BE49-F238E27FC236}">
              <a16:creationId xmlns:a16="http://schemas.microsoft.com/office/drawing/2014/main" id="{47D11226-72D9-4D06-8DE0-3DA46E1A3B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abbottaerospace.com/wpdm-package/aa-sm-018-005" TargetMode="External"/><Relationship Id="rId2" Type="http://schemas.openxmlformats.org/officeDocument/2006/relationships/hyperlink" Target="http://www.abbottaerospace.com/wpdm-package/nasa-tm-x-73305-astronautics-structures-manual-volume-i" TargetMode="External"/><Relationship Id="rId1" Type="http://schemas.openxmlformats.org/officeDocument/2006/relationships/hyperlink" Target="http://www.xl-viking.com/"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Y62"/>
  <sheetViews>
    <sheetView view="pageBreakPreview" topLeftCell="A24" zoomScale="70" zoomScaleNormal="100" zoomScaleSheetLayoutView="70" workbookViewId="0">
      <selection activeCell="C65" sqref="C65"/>
    </sheetView>
  </sheetViews>
  <sheetFormatPr defaultColWidth="9.140625" defaultRowHeight="15.75" x14ac:dyDescent="0.25"/>
  <cols>
    <col min="1" max="2" width="9.140625" style="20"/>
    <col min="3" max="3" width="10.7109375" style="20" bestFit="1" customWidth="1"/>
    <col min="4" max="11" width="9.140625" style="20"/>
    <col min="12" max="12" width="5.42578125" style="5" customWidth="1"/>
    <col min="13" max="17" width="5.28515625" style="40" customWidth="1"/>
    <col min="18" max="19" width="5.28515625" style="41" customWidth="1"/>
    <col min="20" max="25" width="9.140625" style="43"/>
    <col min="26" max="16384" width="9.140625" style="20"/>
  </cols>
  <sheetData>
    <row r="1" spans="1:25" s="5" customFormat="1" ht="12.75" x14ac:dyDescent="0.2">
      <c r="A1" s="1"/>
      <c r="B1" s="2" t="s">
        <v>1</v>
      </c>
      <c r="C1" s="3" t="s">
        <v>0</v>
      </c>
      <c r="D1" s="1"/>
      <c r="E1" s="1"/>
      <c r="F1" s="2" t="s">
        <v>11</v>
      </c>
      <c r="G1" s="4"/>
      <c r="H1" s="1"/>
      <c r="I1" s="1"/>
      <c r="J1" s="1"/>
      <c r="K1" s="1"/>
      <c r="M1" s="36"/>
      <c r="N1" s="36"/>
      <c r="O1" s="36"/>
      <c r="P1" s="36"/>
      <c r="Q1" s="36"/>
      <c r="R1" s="36"/>
      <c r="S1" s="36"/>
      <c r="T1" s="37"/>
      <c r="U1" s="37"/>
      <c r="V1" s="37"/>
      <c r="W1" s="38"/>
      <c r="X1" s="39"/>
      <c r="Y1" s="37"/>
    </row>
    <row r="2" spans="1:25" s="5" customFormat="1" ht="12.75" x14ac:dyDescent="0.2">
      <c r="A2" s="1"/>
      <c r="B2" s="2" t="s">
        <v>2</v>
      </c>
      <c r="C2" s="3" t="s">
        <v>10</v>
      </c>
      <c r="D2" s="1"/>
      <c r="E2" s="1"/>
      <c r="F2" s="2" t="s">
        <v>5</v>
      </c>
      <c r="G2" s="3"/>
      <c r="H2" s="1"/>
      <c r="I2" s="1"/>
      <c r="J2" s="1"/>
      <c r="K2" s="1"/>
      <c r="M2" s="36"/>
      <c r="N2" s="36"/>
      <c r="O2" s="36"/>
      <c r="P2" s="36"/>
      <c r="Q2" s="36"/>
      <c r="R2" s="36"/>
      <c r="S2" s="36"/>
      <c r="T2" s="37"/>
      <c r="U2" s="37"/>
      <c r="V2" s="37"/>
      <c r="W2" s="38"/>
      <c r="X2" s="39"/>
      <c r="Y2" s="37"/>
    </row>
    <row r="3" spans="1:25" s="5" customFormat="1" ht="12.75" x14ac:dyDescent="0.2">
      <c r="A3" s="1"/>
      <c r="B3" s="2" t="s">
        <v>3</v>
      </c>
      <c r="C3" s="10"/>
      <c r="D3" s="1"/>
      <c r="E3" s="1"/>
      <c r="F3" s="2" t="s">
        <v>4</v>
      </c>
      <c r="G3" s="3"/>
      <c r="H3" s="1"/>
      <c r="I3" s="1"/>
      <c r="J3" s="1"/>
      <c r="K3" s="1"/>
      <c r="M3" s="36"/>
      <c r="N3" s="36"/>
      <c r="O3" s="36"/>
      <c r="P3" s="36"/>
      <c r="Q3" s="36"/>
      <c r="R3" s="36"/>
      <c r="S3" s="36"/>
      <c r="T3" s="37"/>
      <c r="U3" s="37"/>
      <c r="V3" s="37"/>
      <c r="W3" s="38"/>
      <c r="X3" s="39"/>
      <c r="Y3" s="37"/>
    </row>
    <row r="4" spans="1:25" s="5" customFormat="1" ht="12.75" x14ac:dyDescent="0.2">
      <c r="A4" s="1"/>
      <c r="B4" s="2" t="s">
        <v>23</v>
      </c>
      <c r="C4" s="4"/>
      <c r="D4" s="1"/>
      <c r="E4" s="1"/>
      <c r="F4" s="2" t="s">
        <v>24</v>
      </c>
      <c r="G4" s="3" t="s">
        <v>25</v>
      </c>
      <c r="H4" s="1"/>
      <c r="I4" s="1"/>
      <c r="J4" s="1"/>
      <c r="K4" s="1"/>
      <c r="M4" s="36"/>
      <c r="N4" s="36"/>
      <c r="O4" s="36"/>
      <c r="P4" s="36"/>
      <c r="Q4" s="40"/>
      <c r="R4" s="41"/>
      <c r="S4" s="41"/>
      <c r="T4" s="37"/>
      <c r="U4" s="37"/>
      <c r="V4" s="37"/>
      <c r="W4" s="38"/>
      <c r="X4" s="39"/>
      <c r="Y4" s="37"/>
    </row>
    <row r="5" spans="1:25" s="5" customFormat="1" ht="12.75" x14ac:dyDescent="0.2">
      <c r="A5" s="1"/>
      <c r="B5" s="2" t="s">
        <v>26</v>
      </c>
      <c r="C5" s="4"/>
      <c r="D5" s="1"/>
      <c r="E5" s="2"/>
      <c r="F5" s="1"/>
      <c r="G5" s="1"/>
      <c r="H5" s="1"/>
      <c r="I5" s="1"/>
      <c r="J5" s="1"/>
      <c r="K5" s="1"/>
      <c r="M5" s="36"/>
      <c r="N5" s="36"/>
      <c r="O5" s="36"/>
      <c r="P5" s="36"/>
      <c r="Q5" s="40"/>
      <c r="R5" s="41"/>
      <c r="S5" s="41"/>
      <c r="T5" s="37"/>
      <c r="U5" s="37"/>
      <c r="V5" s="37"/>
      <c r="W5" s="38"/>
      <c r="X5" s="39"/>
      <c r="Y5" s="37"/>
    </row>
    <row r="6" spans="1:25" s="5" customFormat="1" ht="12.75" x14ac:dyDescent="0.2">
      <c r="A6" s="1"/>
      <c r="B6" s="1" t="s">
        <v>7</v>
      </c>
      <c r="C6" s="13"/>
      <c r="D6" s="1"/>
      <c r="E6" s="1"/>
      <c r="F6" s="1"/>
      <c r="G6" s="1"/>
      <c r="H6" s="1"/>
      <c r="I6" s="1"/>
      <c r="J6" s="1"/>
      <c r="K6" s="1"/>
      <c r="M6" s="36"/>
      <c r="N6" s="36"/>
      <c r="O6" s="36"/>
      <c r="P6" s="36"/>
      <c r="Q6" s="40"/>
      <c r="R6" s="41"/>
      <c r="S6" s="41"/>
      <c r="T6" s="37"/>
      <c r="U6" s="37"/>
      <c r="V6" s="37"/>
      <c r="W6" s="38"/>
      <c r="X6" s="39"/>
      <c r="Y6" s="37"/>
    </row>
    <row r="7" spans="1:25" s="5" customFormat="1" ht="12.75" x14ac:dyDescent="0.2">
      <c r="A7" s="1"/>
      <c r="B7" s="1"/>
      <c r="C7" s="1"/>
      <c r="D7" s="1"/>
      <c r="E7" s="1"/>
      <c r="F7" s="1"/>
      <c r="G7" s="1"/>
      <c r="H7" s="1"/>
      <c r="I7" s="1"/>
      <c r="J7" s="1"/>
      <c r="K7" s="1"/>
      <c r="M7" s="36"/>
      <c r="N7" s="36"/>
      <c r="O7" s="36"/>
      <c r="P7" s="36"/>
      <c r="Q7" s="40"/>
      <c r="R7" s="41"/>
      <c r="S7" s="41"/>
      <c r="T7" s="37"/>
      <c r="U7" s="37"/>
      <c r="V7" s="37"/>
      <c r="W7" s="38"/>
      <c r="X7" s="39"/>
      <c r="Y7" s="37"/>
    </row>
    <row r="8" spans="1:25" s="5" customFormat="1" ht="12.75" x14ac:dyDescent="0.2">
      <c r="A8" s="14"/>
      <c r="E8" s="7"/>
      <c r="F8" s="8"/>
      <c r="H8" s="15"/>
      <c r="I8" s="7"/>
      <c r="J8" s="16"/>
      <c r="K8" s="17"/>
      <c r="L8" s="18"/>
      <c r="M8" s="36"/>
      <c r="N8" s="36"/>
      <c r="O8" s="36"/>
      <c r="P8" s="36"/>
      <c r="Q8" s="40"/>
      <c r="R8" s="41"/>
      <c r="S8" s="41"/>
      <c r="T8" s="37"/>
      <c r="U8" s="37"/>
      <c r="V8" s="37"/>
      <c r="W8" s="37"/>
      <c r="X8" s="37"/>
      <c r="Y8" s="37"/>
    </row>
    <row r="9" spans="1:25" s="5" customFormat="1" ht="12.75" x14ac:dyDescent="0.2">
      <c r="E9" s="7"/>
      <c r="F9" s="15"/>
      <c r="H9" s="15"/>
      <c r="I9" s="7"/>
      <c r="J9" s="17"/>
      <c r="K9" s="17"/>
      <c r="L9" s="18"/>
      <c r="M9" s="36"/>
      <c r="N9" s="36"/>
      <c r="O9" s="36"/>
      <c r="P9" s="36"/>
      <c r="Q9" s="40"/>
      <c r="R9" s="41"/>
      <c r="S9" s="41"/>
      <c r="T9" s="37"/>
      <c r="U9" s="37"/>
      <c r="V9" s="37"/>
      <c r="W9" s="37"/>
      <c r="X9" s="37"/>
      <c r="Y9" s="37"/>
    </row>
    <row r="10" spans="1:25" s="5" customFormat="1" ht="12.75" x14ac:dyDescent="0.2">
      <c r="E10" s="7"/>
      <c r="F10" s="15"/>
      <c r="H10" s="15"/>
      <c r="I10" s="7"/>
      <c r="J10" s="8"/>
      <c r="K10" s="15"/>
      <c r="L10" s="18"/>
      <c r="M10" s="36"/>
      <c r="N10" s="36"/>
      <c r="O10" s="36"/>
      <c r="P10" s="36"/>
      <c r="Q10" s="40"/>
      <c r="R10" s="41"/>
      <c r="S10" s="41"/>
      <c r="T10" s="37"/>
      <c r="U10" s="37"/>
      <c r="V10" s="37"/>
      <c r="W10" s="37"/>
      <c r="X10" s="37"/>
      <c r="Y10" s="37"/>
    </row>
    <row r="11" spans="1:25" s="5" customFormat="1" ht="12.75" x14ac:dyDescent="0.2">
      <c r="E11" s="7"/>
      <c r="F11" s="15"/>
      <c r="I11" s="19"/>
      <c r="J11" s="8"/>
      <c r="M11" s="36"/>
      <c r="N11" s="36"/>
      <c r="O11" s="36"/>
      <c r="P11" s="36"/>
      <c r="Q11" s="36"/>
      <c r="R11" s="36"/>
      <c r="S11" s="36"/>
      <c r="T11" s="37"/>
      <c r="U11" s="37"/>
      <c r="V11" s="37"/>
      <c r="W11" s="37"/>
      <c r="X11" s="37"/>
      <c r="Y11" s="37"/>
    </row>
    <row r="12" spans="1:25" x14ac:dyDescent="0.25">
      <c r="C12" s="21" t="str">
        <f>G4</f>
        <v>IMPORTANT INFORMATION</v>
      </c>
      <c r="M12" s="36"/>
      <c r="N12" s="36"/>
      <c r="O12" s="36"/>
      <c r="P12" s="36"/>
      <c r="Q12" s="42"/>
      <c r="R12" s="42"/>
      <c r="S12" s="42"/>
    </row>
    <row r="13" spans="1:25" s="5" customFormat="1" ht="12.75" x14ac:dyDescent="0.2">
      <c r="M13" s="36"/>
      <c r="N13" s="36"/>
      <c r="O13" s="36"/>
      <c r="P13" s="36"/>
      <c r="Q13" s="36"/>
      <c r="R13" s="36"/>
      <c r="S13" s="36"/>
      <c r="T13" s="37"/>
      <c r="U13" s="37"/>
      <c r="V13" s="37"/>
      <c r="W13" s="37"/>
      <c r="X13" s="37"/>
      <c r="Y13" s="37"/>
    </row>
    <row r="14" spans="1:25" s="5" customFormat="1" ht="12.75" x14ac:dyDescent="0.2">
      <c r="B14" s="22" t="s">
        <v>30</v>
      </c>
      <c r="M14" s="36"/>
      <c r="N14" s="36"/>
      <c r="O14" s="36"/>
      <c r="P14" s="36"/>
      <c r="Q14" s="36"/>
      <c r="R14" s="36"/>
      <c r="S14" s="36"/>
      <c r="T14" s="37"/>
      <c r="U14" s="37"/>
      <c r="V14" s="37"/>
      <c r="W14" s="37"/>
      <c r="X14" s="37"/>
      <c r="Y14" s="37"/>
    </row>
    <row r="15" spans="1:25" s="5" customFormat="1" ht="12.75" x14ac:dyDescent="0.2">
      <c r="A15" s="23"/>
      <c r="K15" s="23"/>
      <c r="M15" s="40"/>
      <c r="N15" s="40"/>
      <c r="O15" s="40"/>
      <c r="P15" s="40"/>
      <c r="Q15" s="40"/>
      <c r="R15" s="41"/>
      <c r="S15" s="41"/>
      <c r="T15" s="37"/>
      <c r="U15" s="37"/>
      <c r="V15" s="37"/>
      <c r="W15" s="37"/>
      <c r="X15" s="37"/>
      <c r="Y15" s="37"/>
    </row>
    <row r="16" spans="1:25" s="5" customFormat="1" ht="12.75" customHeight="1" x14ac:dyDescent="0.2">
      <c r="B16" s="85" t="s">
        <v>36</v>
      </c>
      <c r="C16" s="85"/>
      <c r="D16" s="85"/>
      <c r="E16" s="85"/>
      <c r="F16" s="85"/>
      <c r="G16" s="85"/>
      <c r="H16" s="85"/>
      <c r="I16" s="85"/>
      <c r="J16" s="85"/>
      <c r="M16" s="40"/>
      <c r="N16" s="40"/>
      <c r="O16" s="40"/>
      <c r="P16" s="40"/>
      <c r="Q16" s="40"/>
      <c r="R16" s="41"/>
      <c r="S16" s="41"/>
      <c r="T16" s="37"/>
      <c r="U16" s="37"/>
      <c r="V16" s="37"/>
      <c r="W16" s="37"/>
      <c r="X16" s="37"/>
      <c r="Y16" s="37"/>
    </row>
    <row r="17" spans="1:25" s="5" customFormat="1" ht="12.75" x14ac:dyDescent="0.2">
      <c r="B17" s="85"/>
      <c r="C17" s="85"/>
      <c r="D17" s="85"/>
      <c r="E17" s="85"/>
      <c r="F17" s="85"/>
      <c r="G17" s="85"/>
      <c r="H17" s="85"/>
      <c r="I17" s="85"/>
      <c r="J17" s="85"/>
      <c r="M17" s="40"/>
      <c r="N17" s="40"/>
      <c r="O17" s="40"/>
      <c r="P17" s="40"/>
      <c r="Q17" s="40"/>
      <c r="R17" s="41"/>
      <c r="S17" s="41"/>
      <c r="T17" s="37"/>
      <c r="U17" s="37"/>
      <c r="V17" s="37"/>
      <c r="W17" s="37"/>
      <c r="X17" s="37"/>
      <c r="Y17" s="37"/>
    </row>
    <row r="18" spans="1:25" s="5" customFormat="1" ht="12.75" x14ac:dyDescent="0.2">
      <c r="B18" s="85"/>
      <c r="C18" s="85"/>
      <c r="D18" s="85"/>
      <c r="E18" s="85"/>
      <c r="F18" s="85"/>
      <c r="G18" s="85"/>
      <c r="H18" s="85"/>
      <c r="I18" s="85"/>
      <c r="J18" s="85"/>
      <c r="M18" s="40"/>
      <c r="N18" s="40"/>
      <c r="O18" s="40"/>
      <c r="P18" s="40"/>
      <c r="Q18" s="40"/>
      <c r="R18" s="41"/>
      <c r="S18" s="41"/>
      <c r="T18" s="37"/>
      <c r="U18" s="37"/>
      <c r="V18" s="37"/>
      <c r="W18" s="37"/>
      <c r="X18" s="37"/>
      <c r="Y18" s="37"/>
    </row>
    <row r="19" spans="1:25" s="5" customFormat="1" ht="12.75" x14ac:dyDescent="0.2">
      <c r="B19" s="85"/>
      <c r="C19" s="85"/>
      <c r="D19" s="85"/>
      <c r="E19" s="85"/>
      <c r="F19" s="85"/>
      <c r="G19" s="85"/>
      <c r="H19" s="85"/>
      <c r="I19" s="85"/>
      <c r="J19" s="85"/>
      <c r="M19" s="40"/>
      <c r="N19" s="40"/>
      <c r="O19" s="40"/>
      <c r="P19" s="40"/>
      <c r="Q19" s="40"/>
      <c r="R19" s="41"/>
      <c r="S19" s="41"/>
      <c r="T19" s="37"/>
      <c r="U19" s="37"/>
      <c r="V19" s="37"/>
      <c r="W19" s="37"/>
      <c r="X19" s="37"/>
      <c r="Y19" s="37"/>
    </row>
    <row r="20" spans="1:25" s="5" customFormat="1" ht="12.75" customHeight="1" x14ac:dyDescent="0.2">
      <c r="A20" s="23"/>
      <c r="B20" s="24" t="s">
        <v>34</v>
      </c>
      <c r="C20" s="23"/>
      <c r="D20" s="23"/>
      <c r="E20" s="23"/>
      <c r="F20" s="23"/>
      <c r="G20" s="23"/>
      <c r="H20" s="23"/>
      <c r="I20" s="23"/>
      <c r="J20" s="23"/>
      <c r="K20" s="23"/>
      <c r="M20" s="40"/>
      <c r="N20" s="40"/>
      <c r="O20" s="40"/>
      <c r="P20" s="40"/>
      <c r="Q20" s="40"/>
      <c r="R20" s="41"/>
      <c r="S20" s="41"/>
      <c r="T20" s="37"/>
      <c r="U20" s="37"/>
      <c r="V20" s="37"/>
      <c r="W20" s="37"/>
      <c r="X20" s="37"/>
      <c r="Y20" s="37"/>
    </row>
    <row r="21" spans="1:25" s="5" customFormat="1" ht="12.75" x14ac:dyDescent="0.2">
      <c r="A21" s="23"/>
      <c r="B21" s="24"/>
      <c r="C21" s="23"/>
      <c r="D21" s="23"/>
      <c r="E21" s="23"/>
      <c r="F21" s="23"/>
      <c r="G21" s="23"/>
      <c r="H21" s="23"/>
      <c r="I21" s="23"/>
      <c r="J21" s="23"/>
      <c r="K21" s="23"/>
      <c r="M21" s="40"/>
      <c r="N21" s="40"/>
      <c r="O21" s="40"/>
      <c r="P21" s="40"/>
      <c r="Q21" s="40"/>
      <c r="R21" s="41"/>
      <c r="S21" s="41"/>
      <c r="T21" s="37"/>
      <c r="U21" s="37"/>
      <c r="V21" s="37"/>
      <c r="W21" s="37"/>
      <c r="X21" s="37"/>
      <c r="Y21" s="37"/>
    </row>
    <row r="22" spans="1:25" s="5" customFormat="1" ht="12.75" x14ac:dyDescent="0.2">
      <c r="A22" s="23"/>
      <c r="B22" s="85" t="s">
        <v>37</v>
      </c>
      <c r="C22" s="85"/>
      <c r="D22" s="85"/>
      <c r="E22" s="85"/>
      <c r="F22" s="85"/>
      <c r="G22" s="85"/>
      <c r="H22" s="85"/>
      <c r="I22" s="85"/>
      <c r="J22" s="85"/>
      <c r="K22" s="23"/>
      <c r="M22" s="40"/>
      <c r="N22" s="40"/>
      <c r="O22" s="40"/>
      <c r="P22" s="40"/>
      <c r="Q22" s="40"/>
      <c r="R22" s="41"/>
      <c r="S22" s="41"/>
      <c r="T22" s="37"/>
      <c r="U22" s="37"/>
      <c r="V22" s="37"/>
      <c r="W22" s="37"/>
      <c r="X22" s="37"/>
      <c r="Y22" s="37"/>
    </row>
    <row r="23" spans="1:25" s="5" customFormat="1" ht="12.75" x14ac:dyDescent="0.2">
      <c r="A23" s="23"/>
      <c r="B23" s="85"/>
      <c r="C23" s="85"/>
      <c r="D23" s="85"/>
      <c r="E23" s="85"/>
      <c r="F23" s="85"/>
      <c r="G23" s="85"/>
      <c r="H23" s="85"/>
      <c r="I23" s="85"/>
      <c r="J23" s="85"/>
      <c r="K23" s="23"/>
      <c r="M23" s="40"/>
      <c r="N23" s="40"/>
      <c r="O23" s="40"/>
      <c r="P23" s="40"/>
      <c r="Q23" s="40"/>
      <c r="R23" s="41"/>
      <c r="S23" s="44"/>
      <c r="T23" s="37"/>
      <c r="U23" s="37"/>
      <c r="V23" s="37"/>
      <c r="W23" s="37"/>
      <c r="X23" s="37"/>
      <c r="Y23" s="37"/>
    </row>
    <row r="24" spans="1:25" s="5" customFormat="1" ht="12.75" x14ac:dyDescent="0.2">
      <c r="A24" s="23"/>
      <c r="B24" s="85"/>
      <c r="C24" s="85"/>
      <c r="D24" s="85"/>
      <c r="E24" s="85"/>
      <c r="F24" s="85"/>
      <c r="G24" s="85"/>
      <c r="H24" s="85"/>
      <c r="I24" s="85"/>
      <c r="J24" s="85"/>
      <c r="K24" s="23"/>
      <c r="M24" s="40"/>
      <c r="N24" s="40"/>
      <c r="O24" s="40"/>
      <c r="P24" s="40"/>
      <c r="Q24" s="40"/>
      <c r="R24" s="41"/>
      <c r="S24" s="44"/>
      <c r="T24" s="37"/>
      <c r="U24" s="37"/>
      <c r="V24" s="37"/>
      <c r="W24" s="37"/>
      <c r="X24" s="37"/>
      <c r="Y24" s="37"/>
    </row>
    <row r="25" spans="1:25" s="5" customFormat="1" ht="12.75" customHeight="1" x14ac:dyDescent="0.2">
      <c r="A25" s="23"/>
      <c r="B25" s="46"/>
      <c r="C25" s="46"/>
      <c r="D25" s="46"/>
      <c r="E25" s="46"/>
      <c r="F25" s="48" t="s">
        <v>48</v>
      </c>
      <c r="G25" s="46"/>
      <c r="H25" s="46"/>
      <c r="I25" s="46"/>
      <c r="J25" s="46"/>
      <c r="K25" s="23"/>
      <c r="M25" s="40"/>
      <c r="N25" s="40"/>
      <c r="O25" s="40"/>
      <c r="P25" s="40"/>
      <c r="Q25" s="40"/>
      <c r="R25" s="41"/>
      <c r="S25" s="41"/>
      <c r="T25" s="37"/>
      <c r="U25" s="37"/>
      <c r="V25" s="37"/>
      <c r="W25" s="37"/>
      <c r="X25" s="37"/>
      <c r="Y25" s="37"/>
    </row>
    <row r="26" spans="1:25" s="5" customFormat="1" ht="12.75" x14ac:dyDescent="0.2">
      <c r="A26" s="23"/>
      <c r="B26" s="85" t="s">
        <v>38</v>
      </c>
      <c r="C26" s="85"/>
      <c r="D26" s="85"/>
      <c r="E26" s="85"/>
      <c r="F26" s="85"/>
      <c r="G26" s="85"/>
      <c r="H26" s="85"/>
      <c r="I26" s="85"/>
      <c r="J26" s="85"/>
      <c r="K26" s="23"/>
      <c r="M26" s="40"/>
      <c r="N26" s="40"/>
      <c r="O26" s="40"/>
      <c r="P26" s="40"/>
      <c r="Q26" s="40"/>
      <c r="R26" s="41"/>
      <c r="S26" s="41"/>
      <c r="T26" s="37"/>
      <c r="U26" s="37"/>
      <c r="V26" s="37"/>
      <c r="W26" s="37"/>
      <c r="X26" s="37"/>
      <c r="Y26" s="37"/>
    </row>
    <row r="27" spans="1:25" s="5" customFormat="1" ht="12.75" x14ac:dyDescent="0.2">
      <c r="A27" s="23"/>
      <c r="B27" s="85"/>
      <c r="C27" s="85"/>
      <c r="D27" s="85"/>
      <c r="E27" s="85"/>
      <c r="F27" s="85"/>
      <c r="G27" s="85"/>
      <c r="H27" s="85"/>
      <c r="I27" s="85"/>
      <c r="J27" s="85"/>
      <c r="K27" s="23"/>
      <c r="M27" s="40"/>
      <c r="N27" s="40"/>
      <c r="O27" s="40"/>
      <c r="P27" s="40"/>
      <c r="Q27" s="40"/>
      <c r="R27" s="41"/>
      <c r="S27" s="41"/>
      <c r="T27" s="37"/>
      <c r="U27" s="37"/>
      <c r="V27" s="37"/>
      <c r="W27" s="37"/>
      <c r="X27" s="37"/>
      <c r="Y27" s="37"/>
    </row>
    <row r="28" spans="1:25" s="5" customFormat="1" ht="12.75" x14ac:dyDescent="0.2">
      <c r="A28" s="23"/>
      <c r="B28" s="46"/>
      <c r="C28" s="46"/>
      <c r="D28" s="46"/>
      <c r="E28" s="46"/>
      <c r="F28" s="46"/>
      <c r="G28" s="46"/>
      <c r="H28" s="46"/>
      <c r="I28" s="46"/>
      <c r="J28" s="46"/>
      <c r="K28" s="23"/>
      <c r="M28" s="40"/>
      <c r="N28" s="40"/>
      <c r="O28" s="40"/>
      <c r="P28" s="40"/>
      <c r="Q28" s="40"/>
      <c r="R28" s="41"/>
      <c r="S28" s="41"/>
      <c r="T28" s="37"/>
      <c r="U28" s="37"/>
      <c r="V28" s="37"/>
      <c r="W28" s="37"/>
      <c r="X28" s="37"/>
      <c r="Y28" s="37"/>
    </row>
    <row r="29" spans="1:25" s="5" customFormat="1" ht="12.75" x14ac:dyDescent="0.2">
      <c r="A29" s="23"/>
      <c r="B29" s="85" t="s">
        <v>39</v>
      </c>
      <c r="C29" s="85"/>
      <c r="D29" s="85"/>
      <c r="E29" s="85"/>
      <c r="F29" s="85"/>
      <c r="G29" s="85"/>
      <c r="H29" s="85"/>
      <c r="I29" s="85"/>
      <c r="J29" s="85"/>
      <c r="K29" s="23"/>
      <c r="M29" s="40"/>
      <c r="N29" s="40"/>
      <c r="O29" s="40"/>
      <c r="P29" s="40"/>
      <c r="Q29" s="40"/>
      <c r="R29" s="41"/>
      <c r="S29" s="41"/>
      <c r="T29" s="37"/>
      <c r="U29" s="37"/>
      <c r="V29" s="37"/>
      <c r="W29" s="37"/>
      <c r="X29" s="37"/>
      <c r="Y29" s="37"/>
    </row>
    <row r="30" spans="1:25" s="5" customFormat="1" ht="12.75" x14ac:dyDescent="0.2">
      <c r="A30" s="23"/>
      <c r="B30" s="85"/>
      <c r="C30" s="85"/>
      <c r="D30" s="85"/>
      <c r="E30" s="85"/>
      <c r="F30" s="85"/>
      <c r="G30" s="85"/>
      <c r="H30" s="85"/>
      <c r="I30" s="85"/>
      <c r="J30" s="85"/>
      <c r="K30" s="23"/>
      <c r="M30" s="40"/>
      <c r="N30" s="40"/>
      <c r="O30" s="40"/>
      <c r="P30" s="40"/>
      <c r="Q30" s="40"/>
      <c r="R30" s="41"/>
      <c r="S30" s="41"/>
      <c r="T30" s="37"/>
      <c r="U30" s="37"/>
      <c r="V30" s="37"/>
      <c r="W30" s="37"/>
      <c r="X30" s="37"/>
      <c r="Y30" s="37"/>
    </row>
    <row r="31" spans="1:25" s="5" customFormat="1" ht="12.75" customHeight="1" x14ac:dyDescent="0.2">
      <c r="A31" s="23"/>
      <c r="B31" s="85"/>
      <c r="C31" s="85"/>
      <c r="D31" s="85"/>
      <c r="E31" s="85"/>
      <c r="F31" s="85"/>
      <c r="G31" s="85"/>
      <c r="H31" s="85"/>
      <c r="I31" s="85"/>
      <c r="J31" s="85"/>
      <c r="K31" s="23"/>
      <c r="M31" s="40"/>
      <c r="N31" s="40"/>
      <c r="O31" s="40"/>
      <c r="P31" s="40"/>
      <c r="Q31" s="40"/>
      <c r="R31" s="41"/>
      <c r="S31" s="41"/>
      <c r="T31" s="37"/>
      <c r="U31" s="37"/>
      <c r="V31" s="37"/>
      <c r="W31" s="37"/>
      <c r="X31" s="37"/>
      <c r="Y31" s="37"/>
    </row>
    <row r="32" spans="1:25" s="5" customFormat="1" ht="12.75" x14ac:dyDescent="0.2">
      <c r="A32" s="23"/>
      <c r="B32" s="85"/>
      <c r="C32" s="85"/>
      <c r="D32" s="85"/>
      <c r="E32" s="85"/>
      <c r="F32" s="85"/>
      <c r="G32" s="85"/>
      <c r="H32" s="85"/>
      <c r="I32" s="85"/>
      <c r="J32" s="85"/>
      <c r="K32" s="23"/>
      <c r="M32" s="40"/>
      <c r="N32" s="40"/>
      <c r="O32" s="40"/>
      <c r="P32" s="40"/>
      <c r="Q32" s="40"/>
      <c r="R32" s="41"/>
      <c r="S32" s="41"/>
      <c r="T32" s="37"/>
      <c r="U32" s="37"/>
      <c r="V32" s="37"/>
      <c r="W32" s="37"/>
      <c r="X32" s="37"/>
      <c r="Y32" s="37"/>
    </row>
    <row r="33" spans="1:25" s="5" customFormat="1" ht="12.75" customHeight="1" x14ac:dyDescent="0.2">
      <c r="A33" s="23"/>
      <c r="B33" s="85"/>
      <c r="C33" s="85"/>
      <c r="D33" s="85"/>
      <c r="E33" s="85"/>
      <c r="F33" s="85"/>
      <c r="G33" s="85"/>
      <c r="H33" s="85"/>
      <c r="I33" s="85"/>
      <c r="J33" s="85"/>
      <c r="K33" s="23"/>
      <c r="M33" s="40"/>
      <c r="N33" s="40"/>
      <c r="O33" s="40"/>
      <c r="P33" s="40"/>
      <c r="Q33" s="40"/>
      <c r="R33" s="41"/>
      <c r="S33" s="41"/>
      <c r="T33" s="37"/>
      <c r="U33" s="37"/>
      <c r="V33" s="37"/>
      <c r="W33" s="37"/>
      <c r="X33" s="37"/>
      <c r="Y33" s="37"/>
    </row>
    <row r="34" spans="1:25" s="5" customFormat="1" ht="12.75" x14ac:dyDescent="0.2">
      <c r="A34" s="23"/>
      <c r="B34" s="46"/>
      <c r="C34" s="46"/>
      <c r="D34" s="87" t="s">
        <v>31</v>
      </c>
      <c r="E34" s="87"/>
      <c r="F34" s="87"/>
      <c r="G34" s="87"/>
      <c r="H34" s="87"/>
      <c r="I34" s="46"/>
      <c r="J34" s="46"/>
      <c r="K34" s="23"/>
      <c r="M34" s="40"/>
      <c r="N34" s="40"/>
      <c r="O34" s="40"/>
      <c r="P34" s="40"/>
      <c r="Q34" s="40"/>
      <c r="R34" s="41"/>
      <c r="S34" s="44"/>
      <c r="T34" s="37"/>
      <c r="U34" s="37"/>
      <c r="V34" s="37"/>
      <c r="W34" s="37"/>
      <c r="X34" s="37"/>
      <c r="Y34" s="37"/>
    </row>
    <row r="35" spans="1:25" s="5" customFormat="1" ht="12.75" x14ac:dyDescent="0.2">
      <c r="A35" s="23"/>
      <c r="B35" s="23"/>
      <c r="C35" s="23"/>
      <c r="I35" s="23"/>
      <c r="J35" s="23"/>
      <c r="K35" s="23"/>
      <c r="M35" s="40"/>
      <c r="N35" s="40"/>
      <c r="O35" s="40"/>
      <c r="P35" s="40"/>
      <c r="Q35" s="40"/>
      <c r="R35" s="41"/>
      <c r="S35" s="44"/>
      <c r="T35" s="37"/>
      <c r="U35" s="37"/>
      <c r="V35" s="37"/>
      <c r="W35" s="37"/>
      <c r="X35" s="37"/>
      <c r="Y35" s="37"/>
    </row>
    <row r="36" spans="1:25" s="5" customFormat="1" ht="12.75" customHeight="1" x14ac:dyDescent="0.2">
      <c r="A36" s="23"/>
      <c r="B36" s="24" t="s">
        <v>32</v>
      </c>
      <c r="C36" s="23"/>
      <c r="D36" s="23"/>
      <c r="E36" s="23"/>
      <c r="F36" s="45"/>
      <c r="G36" s="23"/>
      <c r="H36" s="23"/>
      <c r="I36" s="23"/>
      <c r="J36" s="23"/>
      <c r="K36" s="23"/>
      <c r="M36" s="40"/>
      <c r="N36" s="40"/>
      <c r="O36" s="40"/>
      <c r="P36" s="40"/>
      <c r="Q36" s="40"/>
      <c r="R36" s="41"/>
      <c r="S36" s="41"/>
      <c r="T36" s="37"/>
      <c r="U36" s="37"/>
      <c r="V36" s="37"/>
      <c r="W36" s="37"/>
      <c r="X36" s="37"/>
      <c r="Y36" s="37"/>
    </row>
    <row r="37" spans="1:25" s="5" customFormat="1" ht="12.75" x14ac:dyDescent="0.2">
      <c r="A37" s="23"/>
      <c r="B37" s="24"/>
      <c r="C37" s="23"/>
      <c r="D37" s="23"/>
      <c r="E37" s="23"/>
      <c r="F37" s="45"/>
      <c r="G37" s="23"/>
      <c r="H37" s="23"/>
      <c r="I37" s="23"/>
      <c r="J37" s="23"/>
      <c r="K37" s="23"/>
      <c r="M37" s="40"/>
      <c r="N37" s="40"/>
      <c r="O37" s="40"/>
      <c r="P37" s="40"/>
      <c r="Q37" s="40"/>
      <c r="R37" s="41"/>
      <c r="S37" s="41"/>
      <c r="T37" s="37"/>
      <c r="U37" s="37"/>
      <c r="V37" s="37"/>
      <c r="W37" s="37"/>
      <c r="X37" s="37"/>
      <c r="Y37" s="37"/>
    </row>
    <row r="38" spans="1:25" s="5" customFormat="1" ht="12.75" x14ac:dyDescent="0.2">
      <c r="A38" s="23"/>
      <c r="B38" s="85" t="s">
        <v>40</v>
      </c>
      <c r="C38" s="85"/>
      <c r="D38" s="85"/>
      <c r="E38" s="85"/>
      <c r="F38" s="85"/>
      <c r="G38" s="85"/>
      <c r="H38" s="85"/>
      <c r="I38" s="85"/>
      <c r="J38" s="85"/>
      <c r="K38" s="23"/>
      <c r="M38" s="40"/>
      <c r="N38" s="40"/>
      <c r="O38" s="40"/>
      <c r="P38" s="40"/>
      <c r="Q38" s="40"/>
      <c r="R38" s="41"/>
      <c r="S38" s="41"/>
      <c r="T38" s="37"/>
      <c r="U38" s="37"/>
      <c r="V38" s="37"/>
      <c r="W38" s="37"/>
      <c r="X38" s="37"/>
      <c r="Y38" s="37"/>
    </row>
    <row r="39" spans="1:25" s="5" customFormat="1" ht="12.75" x14ac:dyDescent="0.2">
      <c r="A39" s="23"/>
      <c r="B39" s="85"/>
      <c r="C39" s="85"/>
      <c r="D39" s="85"/>
      <c r="E39" s="85"/>
      <c r="F39" s="85"/>
      <c r="G39" s="85"/>
      <c r="H39" s="85"/>
      <c r="I39" s="85"/>
      <c r="J39" s="85"/>
      <c r="K39" s="23"/>
      <c r="M39" s="40"/>
      <c r="N39" s="40"/>
      <c r="O39" s="40"/>
      <c r="P39" s="40"/>
      <c r="Q39" s="40"/>
      <c r="R39" s="41"/>
      <c r="S39" s="41"/>
      <c r="T39" s="37"/>
      <c r="U39" s="37"/>
      <c r="V39" s="37"/>
      <c r="W39" s="37"/>
      <c r="X39" s="37"/>
      <c r="Y39" s="37"/>
    </row>
    <row r="40" spans="1:25" s="5" customFormat="1" ht="12.75" x14ac:dyDescent="0.2">
      <c r="A40" s="23"/>
      <c r="B40" s="46"/>
      <c r="C40" s="46"/>
      <c r="D40" s="46"/>
      <c r="E40" s="46"/>
      <c r="F40" s="46"/>
      <c r="G40" s="46"/>
      <c r="H40" s="46"/>
      <c r="I40" s="46"/>
      <c r="J40" s="46"/>
      <c r="K40" s="23"/>
      <c r="M40" s="40"/>
      <c r="N40" s="40"/>
      <c r="O40" s="40"/>
      <c r="P40" s="40"/>
      <c r="Q40" s="40"/>
      <c r="R40" s="41"/>
      <c r="S40" s="41"/>
      <c r="T40" s="37"/>
      <c r="U40" s="37"/>
      <c r="V40" s="37"/>
      <c r="W40" s="37"/>
      <c r="X40" s="37"/>
      <c r="Y40" s="37"/>
    </row>
    <row r="41" spans="1:25" s="5" customFormat="1" ht="12.75" x14ac:dyDescent="0.2">
      <c r="A41" s="23"/>
      <c r="B41" s="85" t="s">
        <v>41</v>
      </c>
      <c r="C41" s="85"/>
      <c r="D41" s="85"/>
      <c r="E41" s="85"/>
      <c r="F41" s="85"/>
      <c r="G41" s="85"/>
      <c r="H41" s="85"/>
      <c r="I41" s="85"/>
      <c r="J41" s="85"/>
      <c r="K41" s="23"/>
      <c r="M41" s="40"/>
      <c r="N41" s="40"/>
      <c r="O41" s="40"/>
      <c r="P41" s="40"/>
      <c r="Q41" s="40"/>
      <c r="R41" s="41"/>
      <c r="S41" s="41"/>
      <c r="T41" s="37"/>
      <c r="U41" s="37"/>
      <c r="V41" s="37"/>
      <c r="W41" s="37"/>
      <c r="X41" s="37"/>
      <c r="Y41" s="37"/>
    </row>
    <row r="42" spans="1:25" s="5" customFormat="1" ht="12.75" x14ac:dyDescent="0.2">
      <c r="A42" s="23"/>
      <c r="B42" s="85"/>
      <c r="C42" s="85"/>
      <c r="D42" s="85"/>
      <c r="E42" s="85"/>
      <c r="F42" s="85"/>
      <c r="G42" s="85"/>
      <c r="H42" s="85"/>
      <c r="I42" s="85"/>
      <c r="J42" s="85"/>
      <c r="K42" s="23"/>
      <c r="M42" s="40"/>
      <c r="N42" s="40"/>
      <c r="O42" s="40"/>
      <c r="P42" s="40"/>
      <c r="Q42" s="40"/>
      <c r="R42" s="41"/>
      <c r="S42" s="41"/>
      <c r="T42" s="37"/>
      <c r="U42" s="37"/>
      <c r="V42" s="37"/>
      <c r="W42" s="37"/>
      <c r="X42" s="37"/>
      <c r="Y42" s="37"/>
    </row>
    <row r="43" spans="1:25" s="5" customFormat="1" ht="12.75" x14ac:dyDescent="0.2">
      <c r="A43" s="23"/>
      <c r="B43" s="85"/>
      <c r="C43" s="85"/>
      <c r="D43" s="85"/>
      <c r="E43" s="85"/>
      <c r="F43" s="85"/>
      <c r="G43" s="85"/>
      <c r="H43" s="85"/>
      <c r="I43" s="85"/>
      <c r="J43" s="85"/>
      <c r="K43" s="23"/>
      <c r="M43" s="40"/>
      <c r="N43" s="40"/>
      <c r="O43" s="40"/>
      <c r="P43" s="40"/>
      <c r="Q43" s="40"/>
      <c r="R43" s="41"/>
      <c r="S43" s="41"/>
      <c r="T43" s="37"/>
      <c r="U43" s="37"/>
      <c r="V43" s="37"/>
      <c r="W43" s="37"/>
      <c r="X43" s="37"/>
      <c r="Y43" s="37"/>
    </row>
    <row r="44" spans="1:25" s="5" customFormat="1" ht="12.75" x14ac:dyDescent="0.2">
      <c r="A44" s="23"/>
      <c r="B44" s="46"/>
      <c r="C44" s="46"/>
      <c r="D44" s="46"/>
      <c r="E44" s="46"/>
      <c r="F44" s="46"/>
      <c r="G44" s="46"/>
      <c r="H44" s="46"/>
      <c r="I44" s="46"/>
      <c r="J44" s="46"/>
      <c r="K44" s="23"/>
      <c r="M44" s="40"/>
      <c r="N44" s="40"/>
      <c r="O44" s="40"/>
      <c r="P44" s="40"/>
      <c r="Q44" s="40"/>
      <c r="R44" s="41"/>
      <c r="S44" s="41"/>
      <c r="T44" s="37"/>
      <c r="U44" s="37"/>
      <c r="V44" s="37"/>
      <c r="W44" s="37"/>
      <c r="X44" s="37"/>
      <c r="Y44" s="37"/>
    </row>
    <row r="45" spans="1:25" s="5" customFormat="1" ht="12.75" customHeight="1" x14ac:dyDescent="0.2">
      <c r="A45" s="23"/>
      <c r="B45" s="85" t="s">
        <v>35</v>
      </c>
      <c r="C45" s="85"/>
      <c r="D45" s="85"/>
      <c r="E45" s="85"/>
      <c r="F45" s="85"/>
      <c r="G45" s="85"/>
      <c r="H45" s="85"/>
      <c r="I45" s="85"/>
      <c r="J45" s="85"/>
      <c r="K45" s="23"/>
      <c r="M45" s="40"/>
      <c r="N45" s="40"/>
      <c r="O45" s="40"/>
      <c r="P45" s="40"/>
      <c r="Q45" s="40"/>
      <c r="R45" s="41"/>
      <c r="S45" s="41"/>
      <c r="T45" s="37"/>
      <c r="U45" s="37"/>
      <c r="V45" s="37"/>
      <c r="W45" s="37"/>
      <c r="X45" s="37"/>
      <c r="Y45" s="37"/>
    </row>
    <row r="46" spans="1:25" s="5" customFormat="1" ht="12.75" x14ac:dyDescent="0.2">
      <c r="A46" s="23"/>
      <c r="B46" s="85"/>
      <c r="C46" s="85"/>
      <c r="D46" s="85"/>
      <c r="E46" s="85"/>
      <c r="F46" s="85"/>
      <c r="G46" s="85"/>
      <c r="H46" s="85"/>
      <c r="I46" s="85"/>
      <c r="J46" s="85"/>
      <c r="K46" s="23"/>
      <c r="M46" s="40"/>
      <c r="N46" s="40"/>
      <c r="O46" s="40"/>
      <c r="P46" s="40"/>
      <c r="Q46" s="40"/>
      <c r="R46" s="41"/>
      <c r="S46" s="41"/>
      <c r="T46" s="37"/>
      <c r="U46" s="37"/>
      <c r="V46" s="37"/>
      <c r="W46" s="37"/>
      <c r="X46" s="37"/>
      <c r="Y46" s="37"/>
    </row>
    <row r="47" spans="1:25" s="5" customFormat="1" ht="12.75" x14ac:dyDescent="0.2">
      <c r="A47" s="23"/>
      <c r="B47" s="85"/>
      <c r="C47" s="85"/>
      <c r="D47" s="85"/>
      <c r="E47" s="85"/>
      <c r="F47" s="85"/>
      <c r="G47" s="85"/>
      <c r="H47" s="85"/>
      <c r="I47" s="85"/>
      <c r="J47" s="85"/>
      <c r="K47" s="23"/>
      <c r="M47" s="40"/>
      <c r="N47" s="40"/>
      <c r="O47" s="40"/>
      <c r="P47" s="40"/>
      <c r="Q47" s="40"/>
      <c r="R47" s="41"/>
      <c r="S47" s="41"/>
      <c r="T47" s="37"/>
      <c r="U47" s="37"/>
      <c r="V47" s="37"/>
      <c r="W47" s="37"/>
      <c r="X47" s="37"/>
      <c r="Y47" s="37"/>
    </row>
    <row r="48" spans="1:25" s="5" customFormat="1" ht="12.75" customHeight="1" x14ac:dyDescent="0.2">
      <c r="A48" s="23"/>
      <c r="B48" s="85"/>
      <c r="C48" s="85"/>
      <c r="D48" s="85"/>
      <c r="E48" s="85"/>
      <c r="F48" s="85"/>
      <c r="G48" s="85"/>
      <c r="H48" s="85"/>
      <c r="I48" s="85"/>
      <c r="J48" s="85"/>
      <c r="K48" s="23"/>
      <c r="M48" s="40"/>
      <c r="N48" s="40"/>
      <c r="O48" s="40"/>
      <c r="P48" s="40"/>
      <c r="Q48" s="40"/>
      <c r="R48" s="41"/>
      <c r="S48" s="41"/>
      <c r="T48" s="37"/>
      <c r="U48" s="37"/>
      <c r="V48" s="37"/>
      <c r="W48" s="37"/>
      <c r="X48" s="37"/>
      <c r="Y48" s="37"/>
    </row>
    <row r="49" spans="1:25" s="5" customFormat="1" ht="12.75" x14ac:dyDescent="0.2">
      <c r="A49" s="23"/>
      <c r="B49" s="23" t="s">
        <v>42</v>
      </c>
      <c r="C49" s="23"/>
      <c r="D49" s="23"/>
      <c r="E49" s="23"/>
      <c r="F49" s="23"/>
      <c r="G49" s="23"/>
      <c r="H49" s="23"/>
      <c r="I49" s="23"/>
      <c r="J49" s="23"/>
      <c r="K49" s="23"/>
      <c r="M49" s="40"/>
      <c r="N49" s="40"/>
      <c r="O49" s="40"/>
      <c r="P49" s="40"/>
      <c r="Q49" s="40"/>
      <c r="R49" s="41"/>
      <c r="S49" s="41"/>
      <c r="T49" s="37"/>
      <c r="U49" s="37"/>
      <c r="V49" s="37"/>
      <c r="W49" s="37"/>
      <c r="X49" s="37"/>
      <c r="Y49" s="37"/>
    </row>
    <row r="50" spans="1:25" s="5" customFormat="1" ht="12.75" x14ac:dyDescent="0.2">
      <c r="A50" s="23"/>
      <c r="B50" s="23"/>
      <c r="C50" s="23"/>
      <c r="D50" s="23"/>
      <c r="F50" s="48" t="s">
        <v>47</v>
      </c>
      <c r="G50" s="45"/>
      <c r="H50" s="23"/>
      <c r="I50" s="23"/>
      <c r="J50" s="23"/>
      <c r="K50" s="23"/>
      <c r="M50" s="40"/>
      <c r="N50" s="40"/>
      <c r="O50" s="40"/>
      <c r="P50" s="40"/>
      <c r="Q50" s="40"/>
      <c r="R50" s="41"/>
      <c r="S50" s="41"/>
      <c r="T50" s="37"/>
      <c r="U50" s="37"/>
      <c r="V50" s="37"/>
      <c r="W50" s="37"/>
      <c r="X50" s="37"/>
      <c r="Y50" s="37"/>
    </row>
    <row r="51" spans="1:25" s="5" customFormat="1" ht="12.75" x14ac:dyDescent="0.2">
      <c r="A51" s="23"/>
      <c r="B51" s="23"/>
      <c r="C51" s="23"/>
      <c r="D51" s="23"/>
      <c r="E51" s="23"/>
      <c r="F51" s="23"/>
      <c r="G51" s="23"/>
      <c r="H51" s="23"/>
      <c r="I51" s="23"/>
      <c r="J51" s="23"/>
      <c r="K51" s="23"/>
      <c r="M51" s="40"/>
      <c r="N51" s="40"/>
      <c r="O51" s="40"/>
      <c r="P51" s="40"/>
      <c r="Q51" s="40"/>
      <c r="R51" s="41"/>
      <c r="S51" s="41"/>
      <c r="T51" s="37"/>
      <c r="U51" s="37"/>
      <c r="V51" s="37"/>
      <c r="W51" s="37"/>
      <c r="X51" s="37"/>
      <c r="Y51" s="37"/>
    </row>
    <row r="52" spans="1:25" s="5" customFormat="1" ht="12.75" customHeight="1" x14ac:dyDescent="0.2">
      <c r="A52" s="23"/>
      <c r="B52" s="24" t="s">
        <v>43</v>
      </c>
      <c r="C52" s="23"/>
      <c r="D52" s="23"/>
      <c r="E52" s="23"/>
      <c r="F52" s="23"/>
      <c r="G52" s="23"/>
      <c r="H52" s="23"/>
      <c r="I52" s="23"/>
      <c r="J52" s="23"/>
      <c r="K52" s="23"/>
      <c r="M52" s="40"/>
      <c r="N52" s="40"/>
      <c r="O52" s="40"/>
      <c r="P52" s="40"/>
      <c r="Q52" s="40"/>
      <c r="R52" s="41"/>
      <c r="S52" s="41"/>
      <c r="T52" s="37"/>
      <c r="U52" s="37"/>
      <c r="V52" s="37"/>
      <c r="W52" s="37"/>
      <c r="X52" s="37"/>
      <c r="Y52" s="37"/>
    </row>
    <row r="53" spans="1:25" s="5" customFormat="1" ht="12.75" x14ac:dyDescent="0.2">
      <c r="A53" s="23"/>
      <c r="B53" s="23"/>
      <c r="C53" s="23"/>
      <c r="D53" s="23"/>
      <c r="E53" s="23"/>
      <c r="F53" s="23"/>
      <c r="G53" s="23"/>
      <c r="H53" s="23"/>
      <c r="I53" s="23"/>
      <c r="J53" s="23"/>
      <c r="K53" s="23"/>
      <c r="M53" s="40"/>
      <c r="N53" s="40"/>
      <c r="O53" s="40"/>
      <c r="P53" s="40"/>
      <c r="Q53" s="40"/>
      <c r="R53" s="41"/>
      <c r="S53" s="41"/>
      <c r="T53" s="37"/>
      <c r="U53" s="37"/>
      <c r="V53" s="37"/>
      <c r="W53" s="37"/>
      <c r="X53" s="37"/>
      <c r="Y53" s="37"/>
    </row>
    <row r="54" spans="1:25" s="5" customFormat="1" ht="12.75" x14ac:dyDescent="0.2">
      <c r="A54" s="23"/>
      <c r="B54" s="86" t="s">
        <v>44</v>
      </c>
      <c r="C54" s="86"/>
      <c r="D54" s="86"/>
      <c r="E54" s="86"/>
      <c r="F54" s="86"/>
      <c r="G54" s="86"/>
      <c r="H54" s="86"/>
      <c r="I54" s="86"/>
      <c r="J54" s="86"/>
      <c r="K54" s="23"/>
      <c r="M54" s="40"/>
      <c r="N54" s="40"/>
      <c r="O54" s="40"/>
      <c r="P54" s="40"/>
      <c r="Q54" s="40"/>
      <c r="R54" s="41"/>
      <c r="S54" s="41"/>
      <c r="T54" s="37"/>
      <c r="U54" s="37"/>
      <c r="V54" s="37"/>
      <c r="W54" s="37"/>
      <c r="X54" s="37"/>
      <c r="Y54" s="37"/>
    </row>
    <row r="55" spans="1:25" s="5" customFormat="1" ht="12.75" x14ac:dyDescent="0.2">
      <c r="A55" s="23"/>
      <c r="B55" s="86"/>
      <c r="C55" s="86"/>
      <c r="D55" s="86"/>
      <c r="E55" s="86"/>
      <c r="F55" s="86"/>
      <c r="G55" s="86"/>
      <c r="H55" s="86"/>
      <c r="I55" s="86"/>
      <c r="J55" s="86"/>
      <c r="K55" s="23"/>
      <c r="M55" s="40"/>
      <c r="N55" s="40"/>
      <c r="O55" s="40"/>
      <c r="P55" s="40"/>
      <c r="Q55" s="40"/>
      <c r="R55" s="41"/>
      <c r="S55" s="41"/>
      <c r="T55" s="37"/>
      <c r="U55" s="37"/>
      <c r="V55" s="37"/>
      <c r="W55" s="37"/>
      <c r="X55" s="37"/>
      <c r="Y55" s="37"/>
    </row>
    <row r="56" spans="1:25" s="5" customFormat="1" ht="12.75" x14ac:dyDescent="0.2">
      <c r="A56" s="23"/>
      <c r="B56" s="86"/>
      <c r="C56" s="86"/>
      <c r="D56" s="86"/>
      <c r="E56" s="86"/>
      <c r="F56" s="86"/>
      <c r="G56" s="86"/>
      <c r="H56" s="86"/>
      <c r="I56" s="86"/>
      <c r="J56" s="86"/>
      <c r="K56" s="23"/>
      <c r="M56" s="40"/>
      <c r="N56" s="40"/>
      <c r="O56"/>
      <c r="P56" s="40"/>
      <c r="Q56" s="40"/>
      <c r="R56" s="41"/>
      <c r="S56" s="41"/>
      <c r="T56" s="37"/>
      <c r="U56" s="37"/>
      <c r="V56" s="37"/>
      <c r="W56" s="37"/>
      <c r="X56" s="37"/>
      <c r="Y56" s="37"/>
    </row>
    <row r="57" spans="1:25" s="5" customFormat="1" ht="12.75" x14ac:dyDescent="0.2">
      <c r="A57" s="23"/>
      <c r="B57" s="23"/>
      <c r="C57" s="23"/>
      <c r="D57" s="23"/>
      <c r="F57" s="45"/>
      <c r="G57" s="23"/>
      <c r="H57" s="23"/>
      <c r="I57" s="23"/>
      <c r="J57" s="23"/>
      <c r="K57" s="23"/>
      <c r="M57" s="40"/>
      <c r="N57" s="40"/>
      <c r="O57" s="40"/>
      <c r="P57" s="40"/>
      <c r="Q57" s="40"/>
      <c r="R57" s="41"/>
      <c r="S57" s="41"/>
      <c r="T57" s="37"/>
      <c r="U57" s="37"/>
      <c r="V57" s="37"/>
      <c r="W57" s="37"/>
      <c r="X57" s="37"/>
      <c r="Y57" s="37"/>
    </row>
    <row r="58" spans="1:25" s="5" customFormat="1" ht="12.75" x14ac:dyDescent="0.2">
      <c r="A58" s="23"/>
      <c r="B58" s="23"/>
      <c r="C58" s="23"/>
      <c r="D58" s="23"/>
      <c r="E58" s="23"/>
      <c r="F58" s="23"/>
      <c r="G58" s="23"/>
      <c r="H58" s="23"/>
      <c r="I58" s="23"/>
      <c r="J58" s="23"/>
      <c r="K58" s="23"/>
      <c r="M58" s="40"/>
      <c r="N58" s="40"/>
      <c r="O58" s="40"/>
      <c r="P58" s="40"/>
      <c r="Q58" s="40"/>
      <c r="R58" s="41"/>
      <c r="S58" s="41"/>
      <c r="T58" s="37"/>
      <c r="U58" s="37"/>
      <c r="V58" s="37"/>
      <c r="W58" s="37"/>
      <c r="X58" s="37"/>
      <c r="Y58" s="37"/>
    </row>
    <row r="59" spans="1:25" s="5" customFormat="1" ht="12.75" x14ac:dyDescent="0.2">
      <c r="K59" s="23"/>
      <c r="M59" s="40"/>
      <c r="N59" s="40"/>
      <c r="O59" s="49"/>
      <c r="P59" s="40"/>
      <c r="Q59" s="40"/>
      <c r="R59" s="41"/>
      <c r="S59" s="41"/>
      <c r="T59" s="37"/>
      <c r="U59" s="37"/>
      <c r="V59" s="37"/>
      <c r="W59" s="37"/>
      <c r="X59" s="37"/>
      <c r="Y59" s="37"/>
    </row>
    <row r="60" spans="1:25" s="5" customFormat="1" ht="12.75" x14ac:dyDescent="0.2">
      <c r="A60" s="23"/>
      <c r="B60" s="23" t="s">
        <v>45</v>
      </c>
      <c r="C60" s="23"/>
      <c r="D60" s="23"/>
      <c r="E60" s="23"/>
      <c r="F60" s="23"/>
      <c r="G60" s="23"/>
      <c r="H60" s="23"/>
      <c r="I60" s="23"/>
      <c r="J60" s="23"/>
      <c r="K60" s="23"/>
      <c r="M60" s="40"/>
      <c r="N60" s="40"/>
      <c r="O60" s="40"/>
      <c r="P60" s="40"/>
      <c r="Q60" s="40"/>
      <c r="R60" s="41"/>
      <c r="S60" s="41"/>
      <c r="T60" s="37"/>
      <c r="U60" s="37"/>
      <c r="V60" s="37"/>
      <c r="W60" s="37"/>
      <c r="X60" s="37"/>
      <c r="Y60" s="37"/>
    </row>
    <row r="61" spans="1:25" s="5" customFormat="1" ht="12.75" x14ac:dyDescent="0.2">
      <c r="A61" s="23"/>
      <c r="C61" s="23"/>
      <c r="D61" s="23"/>
      <c r="F61" s="48" t="s">
        <v>46</v>
      </c>
      <c r="G61" s="35"/>
      <c r="H61" s="23"/>
      <c r="I61" s="23"/>
      <c r="J61" s="23"/>
      <c r="K61" s="23"/>
      <c r="M61" s="40"/>
      <c r="N61" s="40"/>
      <c r="O61" s="40"/>
      <c r="P61" s="40"/>
      <c r="Q61" s="40"/>
      <c r="R61" s="41"/>
      <c r="S61" s="41"/>
      <c r="T61" s="37"/>
      <c r="U61" s="37"/>
      <c r="V61" s="37"/>
      <c r="W61" s="37"/>
      <c r="X61" s="37"/>
      <c r="Y61" s="37"/>
    </row>
    <row r="62" spans="1:25" s="5" customFormat="1" ht="12.75" x14ac:dyDescent="0.2">
      <c r="A62" s="23"/>
      <c r="B62" s="23"/>
      <c r="C62" s="23"/>
      <c r="D62" s="23"/>
      <c r="E62" s="23"/>
      <c r="F62" s="23"/>
      <c r="G62" s="23"/>
      <c r="H62" s="23"/>
      <c r="I62" s="23"/>
      <c r="J62" s="23"/>
      <c r="K62" s="23"/>
      <c r="M62" s="40"/>
      <c r="N62" s="40"/>
      <c r="O62" s="40"/>
      <c r="P62" s="40"/>
      <c r="Q62" s="40"/>
      <c r="R62" s="41"/>
      <c r="S62" s="41"/>
      <c r="T62" s="37"/>
      <c r="U62" s="37"/>
      <c r="V62" s="37"/>
      <c r="W62" s="37"/>
      <c r="X62" s="37"/>
      <c r="Y62" s="37"/>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xr:uid="{00000000-0004-0000-0000-000000000000}"/>
    <hyperlink ref="F50" r:id="rId2" xr:uid="{00000000-0004-0000-0000-000001000000}"/>
    <hyperlink ref="F61" r:id="rId3" xr:uid="{00000000-0004-0000-0000-000002000000}"/>
    <hyperlink ref="F25" r:id="rId4" xr:uid="{00000000-0004-0000-0000-000003000000}"/>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B23A1-DA46-4F79-A881-F08EDF514723}">
  <sheetPr>
    <tabColor indexed="49"/>
  </sheetPr>
  <dimension ref="A1:GC59"/>
  <sheetViews>
    <sheetView tabSelected="1" view="pageBreakPreview" zoomScale="85" zoomScaleNormal="100" zoomScaleSheetLayoutView="85" workbookViewId="0">
      <selection activeCell="B14" sqref="B14:J15"/>
    </sheetView>
  </sheetViews>
  <sheetFormatPr defaultColWidth="9.140625" defaultRowHeight="12.75" x14ac:dyDescent="0.2"/>
  <cols>
    <col min="1" max="11" width="9" style="5" customWidth="1"/>
    <col min="12" max="12" width="4" style="37" customWidth="1"/>
    <col min="13" max="13" width="5.85546875" style="28" customWidth="1"/>
    <col min="14" max="14" width="4.42578125" style="9" customWidth="1"/>
    <col min="15" max="17" width="4.42578125" style="28" customWidth="1"/>
    <col min="18" max="18" width="3.5703125" style="64" customWidth="1"/>
    <col min="19" max="19" width="5.42578125" style="64" customWidth="1"/>
    <col min="20" max="20" width="6.5703125" style="34" customWidth="1"/>
    <col min="21" max="21" width="6.7109375" style="34" customWidth="1"/>
    <col min="22" max="30" width="6.5703125" style="34" customWidth="1"/>
    <col min="31" max="171" width="9.140625" style="18"/>
    <col min="172" max="16384" width="9.140625" style="5"/>
  </cols>
  <sheetData>
    <row r="1" spans="1:185" x14ac:dyDescent="0.2">
      <c r="A1" s="1"/>
      <c r="B1" s="2" t="s">
        <v>1</v>
      </c>
      <c r="C1" s="3" t="s">
        <v>62</v>
      </c>
      <c r="D1" s="1"/>
      <c r="E1" s="1"/>
      <c r="F1" s="2" t="s">
        <v>11</v>
      </c>
      <c r="G1" s="4">
        <f>X1</f>
        <v>1</v>
      </c>
      <c r="H1" s="1"/>
      <c r="I1" s="1"/>
      <c r="J1" s="1"/>
      <c r="K1" s="1"/>
      <c r="L1" s="5"/>
      <c r="M1" s="6" t="s">
        <v>12</v>
      </c>
      <c r="N1" s="6" t="s">
        <v>13</v>
      </c>
      <c r="O1" s="6" t="s">
        <v>14</v>
      </c>
      <c r="P1" s="6" t="s">
        <v>14</v>
      </c>
      <c r="Q1" s="6" t="s">
        <v>14</v>
      </c>
      <c r="R1" s="6" t="s">
        <v>15</v>
      </c>
      <c r="S1" s="25" t="s">
        <v>16</v>
      </c>
      <c r="T1" s="26" t="s">
        <v>17</v>
      </c>
      <c r="U1" s="5"/>
      <c r="V1" s="5"/>
      <c r="W1" s="7" t="s">
        <v>18</v>
      </c>
      <c r="X1" s="8">
        <f>SUM(M:M)</f>
        <v>1</v>
      </c>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row>
    <row r="2" spans="1:185" x14ac:dyDescent="0.2">
      <c r="A2" s="1"/>
      <c r="B2" s="2" t="s">
        <v>2</v>
      </c>
      <c r="C2" s="3" t="s">
        <v>0</v>
      </c>
      <c r="D2" s="1"/>
      <c r="E2" s="1"/>
      <c r="F2" s="2" t="s">
        <v>5</v>
      </c>
      <c r="G2" s="3" t="s">
        <v>63</v>
      </c>
      <c r="H2" s="1"/>
      <c r="I2" s="1"/>
      <c r="J2" s="1"/>
      <c r="K2" s="1"/>
      <c r="L2" s="5"/>
      <c r="M2" s="9" t="s">
        <v>19</v>
      </c>
      <c r="N2" s="9" t="s">
        <v>19</v>
      </c>
      <c r="O2" s="9" t="s">
        <v>13</v>
      </c>
      <c r="P2" s="9" t="s">
        <v>13</v>
      </c>
      <c r="Q2" s="9" t="s">
        <v>13</v>
      </c>
      <c r="R2" s="9" t="s">
        <v>19</v>
      </c>
      <c r="S2" s="27" t="s">
        <v>19</v>
      </c>
      <c r="T2" s="28"/>
      <c r="U2" s="5"/>
      <c r="V2" s="5"/>
      <c r="W2" s="7" t="s">
        <v>20</v>
      </c>
      <c r="X2" s="8">
        <f>SUM(N:N)</f>
        <v>0</v>
      </c>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row>
    <row r="3" spans="1:185" x14ac:dyDescent="0.2">
      <c r="A3" s="1"/>
      <c r="B3" s="2" t="s">
        <v>3</v>
      </c>
      <c r="C3" s="10" t="s">
        <v>64</v>
      </c>
      <c r="D3" s="1"/>
      <c r="E3" s="1"/>
      <c r="F3" s="2" t="s">
        <v>4</v>
      </c>
      <c r="G3" s="3" t="s">
        <v>21</v>
      </c>
      <c r="H3" s="1"/>
      <c r="I3" s="1"/>
      <c r="J3" s="1"/>
      <c r="K3" s="1"/>
      <c r="L3" s="5"/>
      <c r="M3" s="9"/>
      <c r="O3" s="9"/>
      <c r="P3" s="9"/>
      <c r="Q3" s="9"/>
      <c r="R3" s="9"/>
      <c r="S3" s="27"/>
      <c r="T3" s="28"/>
      <c r="U3" s="5"/>
      <c r="V3" s="5"/>
      <c r="W3" s="7" t="s">
        <v>22</v>
      </c>
      <c r="X3" s="8">
        <f>SUM(O:O)</f>
        <v>0</v>
      </c>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row>
    <row r="4" spans="1:185" x14ac:dyDescent="0.2">
      <c r="A4" s="1"/>
      <c r="B4" s="2" t="s">
        <v>23</v>
      </c>
      <c r="C4" s="4"/>
      <c r="D4" s="1"/>
      <c r="E4" s="1"/>
      <c r="F4" s="2" t="s">
        <v>24</v>
      </c>
      <c r="G4" s="3" t="s">
        <v>65</v>
      </c>
      <c r="H4" s="1"/>
      <c r="I4" s="1"/>
      <c r="J4" s="1"/>
      <c r="K4" s="1"/>
      <c r="L4" s="5"/>
      <c r="M4" s="9"/>
      <c r="O4" s="9"/>
      <c r="P4" s="9"/>
      <c r="Q4" s="11"/>
      <c r="R4" s="12"/>
      <c r="S4" s="29"/>
      <c r="T4" s="28"/>
      <c r="U4" s="5"/>
      <c r="V4" s="5"/>
      <c r="W4" s="7" t="s">
        <v>22</v>
      </c>
      <c r="X4" s="8">
        <f>SUM(P:P)</f>
        <v>0</v>
      </c>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row>
    <row r="5" spans="1:185" x14ac:dyDescent="0.2">
      <c r="A5" s="1"/>
      <c r="B5" s="2" t="s">
        <v>26</v>
      </c>
      <c r="C5" s="4" t="s">
        <v>33</v>
      </c>
      <c r="D5" s="1"/>
      <c r="E5" s="2"/>
      <c r="F5" s="1"/>
      <c r="G5" s="1"/>
      <c r="H5" s="1"/>
      <c r="I5" s="1"/>
      <c r="J5" s="1"/>
      <c r="K5" s="1"/>
      <c r="L5" s="5"/>
      <c r="M5" s="9"/>
      <c r="O5" s="9"/>
      <c r="P5" s="9"/>
      <c r="Q5" s="11"/>
      <c r="R5" s="12"/>
      <c r="S5" s="29"/>
      <c r="T5" s="28"/>
      <c r="U5" s="5"/>
      <c r="V5" s="5"/>
      <c r="W5" s="7" t="s">
        <v>22</v>
      </c>
      <c r="X5" s="8">
        <f>SUM(Q:Q)</f>
        <v>0</v>
      </c>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row>
    <row r="6" spans="1:185" x14ac:dyDescent="0.2">
      <c r="A6" s="1"/>
      <c r="B6" s="1" t="s">
        <v>7</v>
      </c>
      <c r="C6" s="13"/>
      <c r="D6" s="1"/>
      <c r="E6" s="1"/>
      <c r="F6" s="1"/>
      <c r="G6" s="1"/>
      <c r="H6" s="1"/>
      <c r="I6" s="1"/>
      <c r="J6" s="1"/>
      <c r="K6" s="1"/>
      <c r="L6" s="5"/>
      <c r="M6" s="9"/>
      <c r="O6" s="9"/>
      <c r="P6" s="9"/>
      <c r="Q6" s="11"/>
      <c r="R6" s="12"/>
      <c r="S6" s="29"/>
      <c r="T6" s="28"/>
      <c r="U6" s="5"/>
      <c r="V6" s="5"/>
      <c r="W6" s="7" t="s">
        <v>27</v>
      </c>
      <c r="X6" s="8">
        <f>SUM(R:R)</f>
        <v>0</v>
      </c>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row>
    <row r="7" spans="1:185" x14ac:dyDescent="0.2">
      <c r="A7" s="1"/>
      <c r="B7" s="1"/>
      <c r="C7" s="1"/>
      <c r="D7" s="1"/>
      <c r="E7" s="1"/>
      <c r="F7" s="1"/>
      <c r="G7" s="1"/>
      <c r="H7" s="1"/>
      <c r="I7" s="1"/>
      <c r="J7" s="1"/>
      <c r="K7" s="1"/>
      <c r="L7" s="5"/>
      <c r="M7" s="9"/>
      <c r="O7" s="9"/>
      <c r="P7" s="9"/>
      <c r="Q7" s="11"/>
      <c r="R7" s="12"/>
      <c r="S7" s="29"/>
      <c r="T7" s="28"/>
      <c r="U7" s="5"/>
      <c r="V7" s="5"/>
      <c r="W7" s="7" t="s">
        <v>28</v>
      </c>
      <c r="X7" s="8">
        <f>SUM(S:S)</f>
        <v>0</v>
      </c>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row>
    <row r="8" spans="1:185" x14ac:dyDescent="0.2">
      <c r="A8" s="14"/>
      <c r="E8" s="7" t="s">
        <v>1</v>
      </c>
      <c r="F8" s="8" t="str">
        <f>$C$1</f>
        <v>S. Abbott</v>
      </c>
      <c r="H8" s="15"/>
      <c r="I8" s="7" t="s">
        <v>8</v>
      </c>
      <c r="J8" s="16" t="str">
        <f>$G$2</f>
        <v>AA-SM-026-118</v>
      </c>
      <c r="K8" s="17"/>
      <c r="L8" s="18"/>
      <c r="M8" s="9"/>
      <c r="O8" s="9"/>
      <c r="P8" s="9"/>
      <c r="S8" s="65"/>
      <c r="T8" s="64"/>
      <c r="AD8" s="33"/>
    </row>
    <row r="9" spans="1:185" s="32" customFormat="1" x14ac:dyDescent="0.2">
      <c r="A9" s="5"/>
      <c r="B9" s="5"/>
      <c r="C9" s="5"/>
      <c r="D9" s="5"/>
      <c r="E9" s="7" t="s">
        <v>2</v>
      </c>
      <c r="F9" s="15" t="str">
        <f>$C$2</f>
        <v>R. Abbott</v>
      </c>
      <c r="G9" s="5"/>
      <c r="H9" s="15"/>
      <c r="I9" s="7" t="s">
        <v>9</v>
      </c>
      <c r="J9" s="17" t="str">
        <f>$G$3</f>
        <v>IR</v>
      </c>
      <c r="K9" s="17"/>
      <c r="L9" s="18"/>
      <c r="M9" s="9">
        <v>1</v>
      </c>
      <c r="N9" s="9"/>
      <c r="O9" s="9"/>
      <c r="P9" s="9"/>
      <c r="Q9" s="66"/>
      <c r="R9" s="64"/>
      <c r="S9" s="65"/>
      <c r="T9" s="64"/>
      <c r="U9" s="34"/>
      <c r="V9" s="34"/>
      <c r="W9" s="34"/>
      <c r="X9" s="34"/>
      <c r="Y9" s="34"/>
      <c r="Z9" s="34"/>
      <c r="AA9" s="34"/>
      <c r="AB9" s="34"/>
      <c r="AC9" s="34"/>
      <c r="AD9" s="34"/>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18"/>
      <c r="CN9" s="18"/>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18"/>
      <c r="EG9" s="18"/>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row>
    <row r="10" spans="1:185" x14ac:dyDescent="0.2">
      <c r="E10" s="7" t="s">
        <v>3</v>
      </c>
      <c r="F10" s="15" t="str">
        <f>$C$3</f>
        <v>27/08/2017</v>
      </c>
      <c r="H10" s="15"/>
      <c r="I10" s="7" t="s">
        <v>6</v>
      </c>
      <c r="J10" s="8" t="str">
        <f>L10&amp;" of "&amp;$G$1</f>
        <v>1 of 1</v>
      </c>
      <c r="K10" s="15"/>
      <c r="L10" s="18">
        <f>SUM($M$1:M9)</f>
        <v>1</v>
      </c>
      <c r="M10" s="9"/>
      <c r="O10" s="9"/>
      <c r="P10" s="9"/>
      <c r="S10" s="65"/>
      <c r="T10" s="64"/>
      <c r="AE10" s="34"/>
      <c r="AF10" s="34"/>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4"/>
      <c r="CK10" s="34"/>
      <c r="CL10" s="34"/>
      <c r="CM10" s="34"/>
      <c r="CN10" s="34"/>
      <c r="CO10" s="34"/>
      <c r="CP10" s="34"/>
      <c r="CQ10" s="34"/>
      <c r="CR10" s="34"/>
      <c r="CS10" s="34"/>
      <c r="CT10" s="34"/>
      <c r="CU10" s="34"/>
      <c r="CV10" s="34"/>
      <c r="CW10" s="34"/>
      <c r="CX10" s="34"/>
      <c r="CY10" s="34"/>
      <c r="CZ10" s="34"/>
      <c r="DA10" s="34"/>
      <c r="DB10" s="34"/>
      <c r="DC10" s="34"/>
      <c r="DD10" s="34"/>
      <c r="DE10" s="34"/>
      <c r="DF10" s="34"/>
      <c r="DG10" s="34"/>
      <c r="DH10" s="34"/>
      <c r="DI10" s="34"/>
      <c r="DJ10" s="34"/>
      <c r="DK10" s="34"/>
      <c r="DL10" s="34"/>
      <c r="DM10" s="34"/>
      <c r="DN10" s="34"/>
      <c r="DO10" s="34"/>
      <c r="DP10" s="34"/>
      <c r="DQ10" s="34"/>
      <c r="DR10" s="34"/>
      <c r="DS10" s="34"/>
      <c r="DT10" s="34"/>
      <c r="DU10" s="34"/>
      <c r="DV10" s="34"/>
      <c r="DW10" s="34"/>
      <c r="DX10" s="34"/>
      <c r="DY10" s="34"/>
      <c r="DZ10" s="34"/>
      <c r="EA10" s="34"/>
      <c r="EB10" s="34"/>
      <c r="EC10" s="34"/>
      <c r="ED10" s="34"/>
      <c r="EE10" s="34"/>
      <c r="EF10" s="34"/>
      <c r="EG10" s="34"/>
      <c r="EH10" s="34"/>
      <c r="EI10" s="34"/>
      <c r="EJ10" s="34"/>
      <c r="EK10" s="34"/>
      <c r="EL10" s="34"/>
      <c r="EM10" s="34"/>
      <c r="EN10" s="34"/>
      <c r="EO10" s="34"/>
      <c r="EP10" s="34"/>
      <c r="EQ10" s="34"/>
      <c r="ER10" s="34"/>
      <c r="ES10" s="34"/>
      <c r="ET10" s="34"/>
      <c r="EU10" s="34"/>
      <c r="EV10" s="34"/>
      <c r="EW10" s="34"/>
      <c r="EX10" s="34"/>
      <c r="EY10" s="34"/>
      <c r="EZ10" s="34"/>
      <c r="FA10" s="34"/>
      <c r="FB10" s="34"/>
      <c r="FC10" s="34"/>
      <c r="FD10" s="34"/>
      <c r="FE10" s="34"/>
      <c r="FF10" s="34"/>
      <c r="FG10" s="34"/>
      <c r="FH10" s="34"/>
      <c r="FI10" s="34"/>
      <c r="FJ10" s="34"/>
      <c r="FK10" s="34"/>
      <c r="FL10" s="34"/>
      <c r="FM10" s="34"/>
      <c r="FN10" s="34"/>
      <c r="FO10" s="34"/>
      <c r="FP10" s="34"/>
      <c r="FQ10" s="34"/>
      <c r="FR10" s="34"/>
      <c r="FS10" s="34"/>
      <c r="FT10" s="34"/>
      <c r="FU10" s="34"/>
      <c r="FV10" s="34"/>
      <c r="FW10" s="34"/>
      <c r="FX10" s="34"/>
      <c r="FY10" s="34"/>
      <c r="FZ10" s="34"/>
      <c r="GA10" s="34"/>
      <c r="GB10" s="34"/>
      <c r="GC10" s="34"/>
    </row>
    <row r="11" spans="1:185" x14ac:dyDescent="0.2">
      <c r="E11" s="7" t="s">
        <v>29</v>
      </c>
      <c r="F11" s="15" t="str">
        <f>$C$5</f>
        <v>STANDARD SPREADSHEET METHOD</v>
      </c>
      <c r="I11" s="19"/>
      <c r="J11" s="8"/>
      <c r="L11" s="5"/>
      <c r="M11" s="9"/>
      <c r="O11" s="9"/>
      <c r="P11" s="9"/>
      <c r="S11" s="65"/>
      <c r="T11" s="64"/>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4"/>
      <c r="CK11" s="34"/>
      <c r="CL11" s="34"/>
      <c r="CM11" s="34"/>
      <c r="CN11" s="34"/>
      <c r="CO11" s="34"/>
      <c r="CP11" s="34"/>
      <c r="CQ11" s="34"/>
      <c r="CR11" s="34"/>
      <c r="CS11" s="34"/>
      <c r="CT11" s="34"/>
      <c r="CU11" s="34"/>
      <c r="CV11" s="34"/>
      <c r="CW11" s="34"/>
      <c r="CX11" s="34"/>
      <c r="CY11" s="34"/>
      <c r="CZ11" s="34"/>
      <c r="DA11" s="34"/>
      <c r="DB11" s="34"/>
      <c r="DC11" s="34"/>
      <c r="DD11" s="34"/>
      <c r="DE11" s="34"/>
      <c r="DF11" s="34"/>
      <c r="DG11" s="34"/>
      <c r="DH11" s="34"/>
      <c r="DI11" s="34"/>
      <c r="DJ11" s="34"/>
      <c r="DK11" s="34"/>
      <c r="DL11" s="34"/>
      <c r="DM11" s="34"/>
      <c r="DN11" s="34"/>
      <c r="DO11" s="34"/>
      <c r="DP11" s="34"/>
      <c r="DQ11" s="34"/>
      <c r="DR11" s="34"/>
      <c r="DS11" s="34"/>
      <c r="DT11" s="34"/>
      <c r="DU11" s="34"/>
      <c r="DV11" s="34"/>
      <c r="DW11" s="34"/>
      <c r="DX11" s="34"/>
      <c r="DY11" s="34"/>
      <c r="DZ11" s="34"/>
      <c r="EA11" s="34"/>
      <c r="EB11" s="34"/>
      <c r="EC11" s="34"/>
      <c r="ED11" s="34"/>
      <c r="EE11" s="34"/>
      <c r="EF11" s="34"/>
      <c r="EG11" s="34"/>
      <c r="EH11" s="34"/>
      <c r="EI11" s="34"/>
      <c r="EJ11" s="34"/>
      <c r="EK11" s="34"/>
      <c r="EL11" s="34"/>
      <c r="EM11" s="34"/>
      <c r="EN11" s="34"/>
      <c r="EO11" s="34"/>
      <c r="EP11" s="34"/>
      <c r="EQ11" s="34"/>
      <c r="ER11" s="34"/>
      <c r="ES11" s="34"/>
      <c r="ET11" s="34"/>
      <c r="EU11" s="34"/>
      <c r="EV11" s="34"/>
      <c r="EW11" s="34"/>
      <c r="EX11" s="34"/>
      <c r="EY11" s="34"/>
      <c r="EZ11" s="34"/>
      <c r="FA11" s="34"/>
      <c r="FB11" s="34"/>
      <c r="FC11" s="34"/>
      <c r="FD11" s="34"/>
      <c r="FE11" s="34"/>
      <c r="FF11" s="34"/>
      <c r="FG11" s="34"/>
      <c r="FH11" s="34"/>
      <c r="FI11" s="34"/>
      <c r="FJ11" s="34"/>
      <c r="FK11" s="34"/>
      <c r="FL11" s="34"/>
      <c r="FM11" s="34"/>
      <c r="FN11" s="34"/>
      <c r="FO11" s="34"/>
      <c r="FP11" s="34"/>
      <c r="FQ11" s="34"/>
      <c r="FR11" s="34"/>
      <c r="FS11" s="34"/>
      <c r="FT11" s="34"/>
      <c r="FU11" s="34"/>
      <c r="FV11" s="34"/>
      <c r="FW11" s="34"/>
      <c r="FX11" s="34"/>
      <c r="FY11" s="34"/>
      <c r="FZ11" s="34"/>
      <c r="GA11" s="34"/>
      <c r="GB11" s="34"/>
      <c r="GC11" s="34"/>
    </row>
    <row r="12" spans="1:185" ht="15.75" x14ac:dyDescent="0.25">
      <c r="A12" s="67"/>
      <c r="B12" s="21" t="str">
        <f>$G$4</f>
        <v>COMPRESSION FLEXURE - SIMPLY SUPPORTED &amp; DIFFERENT MOMENT BOTH ENDS</v>
      </c>
      <c r="C12" s="67"/>
      <c r="D12" s="67"/>
      <c r="E12" s="67"/>
      <c r="F12" s="67"/>
      <c r="G12" s="67"/>
      <c r="H12" s="67"/>
      <c r="I12" s="67"/>
      <c r="J12" s="67"/>
      <c r="K12" s="67"/>
      <c r="S12" s="65"/>
      <c r="T12" s="64"/>
      <c r="AE12" s="34"/>
      <c r="AF12" s="34"/>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4"/>
      <c r="CK12" s="34"/>
      <c r="CL12" s="34"/>
      <c r="CM12" s="34"/>
      <c r="CN12" s="34"/>
      <c r="CO12" s="34"/>
      <c r="CP12" s="34"/>
      <c r="CQ12" s="34"/>
      <c r="CR12" s="34"/>
      <c r="CS12" s="34"/>
      <c r="CT12" s="34"/>
      <c r="CU12" s="34"/>
      <c r="CV12" s="34"/>
      <c r="CW12" s="34"/>
      <c r="CX12" s="34"/>
      <c r="CY12" s="34"/>
      <c r="CZ12" s="34"/>
      <c r="DA12" s="34"/>
      <c r="DB12" s="34"/>
      <c r="DC12" s="34"/>
      <c r="DD12" s="34"/>
      <c r="DE12" s="34"/>
      <c r="DF12" s="34"/>
      <c r="DG12" s="34"/>
      <c r="DH12" s="34"/>
      <c r="DI12" s="34"/>
      <c r="DJ12" s="34"/>
      <c r="DK12" s="34"/>
      <c r="DL12" s="34"/>
      <c r="DM12" s="34"/>
      <c r="DN12" s="34"/>
      <c r="DO12" s="34"/>
      <c r="DP12" s="34"/>
      <c r="DQ12" s="34"/>
      <c r="DR12" s="34"/>
      <c r="DS12" s="34"/>
      <c r="DT12" s="34"/>
      <c r="DU12" s="34"/>
      <c r="DV12" s="34"/>
      <c r="DW12" s="34"/>
      <c r="DX12" s="34"/>
      <c r="DY12" s="34"/>
      <c r="DZ12" s="34"/>
      <c r="EA12" s="34"/>
      <c r="EB12" s="34"/>
      <c r="EC12" s="34"/>
      <c r="ED12" s="34"/>
      <c r="EE12" s="34"/>
      <c r="EF12" s="34"/>
      <c r="EG12" s="34"/>
      <c r="EH12" s="34"/>
      <c r="EI12" s="34"/>
      <c r="EJ12" s="34"/>
      <c r="EK12" s="34"/>
      <c r="EL12" s="34"/>
      <c r="EM12" s="34"/>
      <c r="EN12" s="34"/>
      <c r="EO12" s="34"/>
      <c r="EP12" s="34"/>
      <c r="EQ12" s="34"/>
      <c r="ER12" s="34"/>
      <c r="ES12" s="34"/>
      <c r="ET12" s="34"/>
      <c r="EU12" s="34"/>
      <c r="EV12" s="34"/>
      <c r="EW12" s="34"/>
      <c r="EX12" s="34"/>
      <c r="EY12" s="34"/>
      <c r="EZ12" s="34"/>
      <c r="FA12" s="34"/>
      <c r="FB12" s="34"/>
      <c r="FC12" s="34"/>
      <c r="FD12" s="34"/>
      <c r="FE12" s="34"/>
      <c r="FF12" s="34"/>
      <c r="FG12" s="34"/>
      <c r="FH12" s="34"/>
      <c r="FI12" s="34"/>
      <c r="FJ12" s="34"/>
      <c r="FK12" s="34"/>
      <c r="FL12" s="34"/>
      <c r="FM12" s="34"/>
      <c r="FN12" s="34"/>
      <c r="FO12" s="34"/>
      <c r="FP12" s="34"/>
      <c r="FQ12" s="34"/>
      <c r="FR12" s="34"/>
      <c r="FS12" s="34"/>
      <c r="FT12" s="34"/>
      <c r="FU12" s="34"/>
      <c r="FV12" s="34"/>
      <c r="FW12" s="34"/>
      <c r="FX12" s="34"/>
      <c r="FY12" s="34"/>
      <c r="FZ12" s="34"/>
      <c r="GA12" s="34"/>
      <c r="GB12" s="34"/>
      <c r="GC12" s="34"/>
    </row>
    <row r="13" spans="1:185" x14ac:dyDescent="0.2">
      <c r="A13" s="47"/>
      <c r="B13" s="88" t="s">
        <v>61</v>
      </c>
      <c r="C13" s="88"/>
      <c r="D13" s="88"/>
      <c r="E13" s="47" t="s">
        <v>66</v>
      </c>
      <c r="S13" s="65"/>
      <c r="T13" s="64"/>
    </row>
    <row r="14" spans="1:185" ht="12.75" customHeight="1" x14ac:dyDescent="0.2">
      <c r="B14" s="89" t="s">
        <v>67</v>
      </c>
      <c r="C14" s="89"/>
      <c r="D14" s="89"/>
      <c r="E14" s="89"/>
      <c r="F14" s="89"/>
      <c r="G14" s="89"/>
      <c r="H14" s="89"/>
      <c r="I14" s="89"/>
      <c r="J14" s="89"/>
      <c r="W14" s="31">
        <f t="shared" ref="W14:W44" si="0">$H$20/30</f>
        <v>0.5</v>
      </c>
      <c r="X14" s="7" t="s">
        <v>68</v>
      </c>
      <c r="Y14" s="61">
        <f>H20</f>
        <v>15</v>
      </c>
      <c r="Z14" s="5" t="s">
        <v>49</v>
      </c>
      <c r="AA14" s="34">
        <f t="shared" ref="AA14:AA44" si="1">(($H$23-$H$22*COS($F$28))/SIN($F$28))*SIN(Y14/$C$28)+$H$22*COS(Y14/$C$28)</f>
        <v>300</v>
      </c>
      <c r="AB14" s="31">
        <f t="shared" ref="AB14:AB44" si="2">1/$H$21*($H$22+($H$23-$H$22)*Y14/$H$20-($H$23-$H$22*COS($F$28))*SIN(Y14/$C$28)/SIN($F$28)-$H$22*COS(Y14/$C$28))</f>
        <v>0</v>
      </c>
    </row>
    <row r="15" spans="1:185" x14ac:dyDescent="0.2">
      <c r="B15" s="89"/>
      <c r="C15" s="89"/>
      <c r="D15" s="89"/>
      <c r="E15" s="89"/>
      <c r="F15" s="89"/>
      <c r="G15" s="89"/>
      <c r="H15" s="89"/>
      <c r="I15" s="89"/>
      <c r="J15" s="89"/>
      <c r="L15" s="28"/>
      <c r="W15" s="31">
        <f t="shared" si="0"/>
        <v>0.5</v>
      </c>
      <c r="Y15" s="61">
        <f>Y14-W14</f>
        <v>14.5</v>
      </c>
      <c r="AA15" s="34">
        <f t="shared" si="1"/>
        <v>305.83998476271756</v>
      </c>
      <c r="AB15" s="31">
        <f t="shared" si="2"/>
        <v>-7.223085115000713E-2</v>
      </c>
    </row>
    <row r="16" spans="1:185" x14ac:dyDescent="0.2">
      <c r="B16" s="68" t="s">
        <v>69</v>
      </c>
      <c r="K16" s="1"/>
      <c r="L16" s="28"/>
      <c r="W16" s="31">
        <f t="shared" si="0"/>
        <v>0.5</v>
      </c>
      <c r="Y16" s="61">
        <f t="shared" ref="Y16:Y44" si="3">Y15-W15</f>
        <v>14</v>
      </c>
      <c r="AA16" s="34">
        <f t="shared" si="1"/>
        <v>311.06346147637191</v>
      </c>
      <c r="AB16" s="31">
        <f t="shared" si="2"/>
        <v>-0.13960730821290257</v>
      </c>
    </row>
    <row r="17" spans="1:28" x14ac:dyDescent="0.2">
      <c r="B17" s="1"/>
      <c r="C17" s="60"/>
      <c r="D17" s="1"/>
      <c r="E17" s="1"/>
      <c r="L17" s="28"/>
      <c r="W17" s="31">
        <f t="shared" si="0"/>
        <v>0.5</v>
      </c>
      <c r="Y17" s="61">
        <f t="shared" si="3"/>
        <v>13.5</v>
      </c>
      <c r="AA17" s="34">
        <f t="shared" si="1"/>
        <v>315.65990072820318</v>
      </c>
      <c r="AB17" s="31">
        <f t="shared" si="2"/>
        <v>-0.20204646242679672</v>
      </c>
    </row>
    <row r="18" spans="1:28" x14ac:dyDescent="0.2">
      <c r="B18" s="1"/>
      <c r="C18" s="1"/>
      <c r="D18" s="1"/>
      <c r="E18" s="2"/>
      <c r="F18" s="15" t="s">
        <v>60</v>
      </c>
      <c r="G18" s="7" t="s">
        <v>59</v>
      </c>
      <c r="H18" s="63">
        <v>10000000</v>
      </c>
      <c r="I18" s="5" t="s">
        <v>70</v>
      </c>
      <c r="K18" s="37"/>
      <c r="L18" s="28"/>
      <c r="W18" s="31">
        <f t="shared" si="0"/>
        <v>0.5</v>
      </c>
      <c r="Y18" s="61">
        <f t="shared" si="3"/>
        <v>13</v>
      </c>
      <c r="AA18" s="34">
        <f t="shared" si="1"/>
        <v>319.6200370789719</v>
      </c>
      <c r="AB18" s="31">
        <f t="shared" si="2"/>
        <v>-0.2594753575772068</v>
      </c>
    </row>
    <row r="19" spans="1:28" ht="15" x14ac:dyDescent="0.2">
      <c r="G19" s="7" t="s">
        <v>58</v>
      </c>
      <c r="H19" s="61">
        <v>0.2</v>
      </c>
      <c r="I19" s="5" t="s">
        <v>71</v>
      </c>
      <c r="L19" s="28"/>
      <c r="W19" s="31">
        <f t="shared" si="0"/>
        <v>0.5</v>
      </c>
      <c r="Y19" s="61">
        <f t="shared" si="3"/>
        <v>12.5</v>
      </c>
      <c r="AA19" s="34">
        <f t="shared" si="1"/>
        <v>322.93588774010476</v>
      </c>
      <c r="AB19" s="31">
        <f t="shared" si="2"/>
        <v>-0.31183113706119281</v>
      </c>
    </row>
    <row r="20" spans="1:28" x14ac:dyDescent="0.2">
      <c r="G20" s="7" t="s">
        <v>57</v>
      </c>
      <c r="H20" s="61">
        <v>15</v>
      </c>
      <c r="I20" s="5" t="s">
        <v>49</v>
      </c>
      <c r="K20" s="37"/>
      <c r="L20" s="28"/>
      <c r="W20" s="31">
        <f t="shared" si="0"/>
        <v>0.5</v>
      </c>
      <c r="Y20" s="61">
        <f t="shared" si="3"/>
        <v>12</v>
      </c>
      <c r="AA20" s="34">
        <f t="shared" si="1"/>
        <v>325.60076866529027</v>
      </c>
      <c r="AB20" s="31">
        <f t="shared" si="2"/>
        <v>-0.3590611705928366</v>
      </c>
    </row>
    <row r="21" spans="1:28" x14ac:dyDescent="0.2">
      <c r="B21" s="1"/>
      <c r="G21" s="7" t="s">
        <v>56</v>
      </c>
      <c r="H21" s="61">
        <v>127</v>
      </c>
      <c r="I21" s="5" t="s">
        <v>55</v>
      </c>
      <c r="L21" s="28"/>
      <c r="W21" s="31">
        <f t="shared" si="0"/>
        <v>0.5</v>
      </c>
      <c r="Y21" s="61">
        <f t="shared" si="3"/>
        <v>11.5</v>
      </c>
      <c r="AA21" s="34">
        <f t="shared" si="1"/>
        <v>327.60930802408745</v>
      </c>
      <c r="AB21" s="31">
        <f t="shared" si="2"/>
        <v>-0.40112316029465173</v>
      </c>
    </row>
    <row r="22" spans="1:28" x14ac:dyDescent="0.2">
      <c r="B22" s="1"/>
      <c r="F22" s="55"/>
      <c r="G22" s="69" t="s">
        <v>72</v>
      </c>
      <c r="H22" s="61">
        <v>200</v>
      </c>
      <c r="I22" s="58" t="s">
        <v>51</v>
      </c>
      <c r="L22" s="28"/>
      <c r="W22" s="31">
        <f t="shared" si="0"/>
        <v>0.5</v>
      </c>
      <c r="Y22" s="61">
        <f t="shared" si="3"/>
        <v>11</v>
      </c>
      <c r="AA22" s="34">
        <f t="shared" si="1"/>
        <v>328.95745703038847</v>
      </c>
      <c r="AB22" s="31">
        <f t="shared" si="2"/>
        <v>-0.43798522596106421</v>
      </c>
    </row>
    <row r="23" spans="1:28" x14ac:dyDescent="0.2">
      <c r="B23" s="1"/>
      <c r="C23" s="60"/>
      <c r="D23" s="55"/>
      <c r="E23" s="62"/>
      <c r="F23" s="55"/>
      <c r="G23" s="70" t="s">
        <v>73</v>
      </c>
      <c r="H23" s="61">
        <v>300</v>
      </c>
      <c r="I23" s="58" t="s">
        <v>51</v>
      </c>
      <c r="K23" s="37"/>
      <c r="L23" s="28"/>
      <c r="W23" s="31">
        <f t="shared" si="0"/>
        <v>0.5</v>
      </c>
      <c r="Y23" s="61">
        <f t="shared" si="3"/>
        <v>10.5</v>
      </c>
      <c r="AA23" s="34">
        <f t="shared" si="1"/>
        <v>329.64249810390584</v>
      </c>
      <c r="AB23" s="31">
        <f t="shared" si="2"/>
        <v>-0.46962596932209322</v>
      </c>
    </row>
    <row r="24" spans="1:28" x14ac:dyDescent="0.2">
      <c r="B24" s="1"/>
      <c r="C24" s="1"/>
      <c r="D24" s="55"/>
      <c r="E24" s="62"/>
      <c r="F24" s="57"/>
      <c r="G24" s="7" t="s">
        <v>74</v>
      </c>
      <c r="H24" s="61">
        <v>2</v>
      </c>
      <c r="I24" s="5" t="s">
        <v>75</v>
      </c>
      <c r="W24" s="31">
        <f t="shared" si="0"/>
        <v>0.5</v>
      </c>
      <c r="Y24" s="61">
        <f t="shared" si="3"/>
        <v>10</v>
      </c>
      <c r="AA24" s="34">
        <f t="shared" si="1"/>
        <v>329.66305034823347</v>
      </c>
      <c r="AB24" s="31">
        <f t="shared" si="2"/>
        <v>-0.49603451717769165</v>
      </c>
    </row>
    <row r="25" spans="1:28" x14ac:dyDescent="0.2">
      <c r="B25" s="60" t="s">
        <v>54</v>
      </c>
      <c r="W25" s="31">
        <f t="shared" si="0"/>
        <v>0.5</v>
      </c>
      <c r="Y25" s="61">
        <f t="shared" si="3"/>
        <v>9.5</v>
      </c>
      <c r="AA25" s="34">
        <f t="shared" si="1"/>
        <v>329.0190723344391</v>
      </c>
      <c r="AB25" s="31">
        <f t="shared" si="2"/>
        <v>-0.51721054331579408</v>
      </c>
    </row>
    <row r="26" spans="1:28" ht="12.75" customHeight="1" x14ac:dyDescent="0.2">
      <c r="B26" s="7" t="s">
        <v>53</v>
      </c>
      <c r="C26" s="5" t="str">
        <f ca="1">[1]!xlv(C28)</f>
        <v>√[E × I] / P</v>
      </c>
      <c r="D26" s="59"/>
      <c r="E26" s="7" t="s">
        <v>52</v>
      </c>
      <c r="F26" s="30" t="str">
        <f ca="1">[1]!xlv(F28)</f>
        <v>L / j</v>
      </c>
      <c r="H26" s="7" t="s">
        <v>76</v>
      </c>
      <c r="I26" s="90" t="str">
        <f ca="1">[1]!xlv(J30)</f>
        <v>j × ATAN[(MB - MA × COS[U]) / MA × SIN[U]]</v>
      </c>
      <c r="J26" s="90"/>
      <c r="K26" s="90"/>
      <c r="W26" s="31">
        <f t="shared" si="0"/>
        <v>0.5</v>
      </c>
      <c r="Y26" s="61">
        <f t="shared" si="3"/>
        <v>9</v>
      </c>
      <c r="AA26" s="34">
        <f t="shared" si="1"/>
        <v>327.71186218457575</v>
      </c>
      <c r="AB26" s="31">
        <f t="shared" si="2"/>
        <v>-0.53316426916988802</v>
      </c>
    </row>
    <row r="27" spans="1:28" x14ac:dyDescent="0.2">
      <c r="B27" s="7" t="s">
        <v>50</v>
      </c>
      <c r="C27" s="5" t="str">
        <f>[1]!xln(C28)</f>
        <v>√[(1E+07) × 0.2] / 127</v>
      </c>
      <c r="E27" s="7" t="s">
        <v>50</v>
      </c>
      <c r="F27" s="30" t="str">
        <f>[1]!xln(F28)</f>
        <v>15 / 11.1</v>
      </c>
      <c r="I27" s="90"/>
      <c r="J27" s="90"/>
      <c r="K27" s="90"/>
      <c r="W27" s="31">
        <f t="shared" si="0"/>
        <v>0.5</v>
      </c>
      <c r="Y27" s="61">
        <f t="shared" si="3"/>
        <v>8.5</v>
      </c>
      <c r="AA27" s="34">
        <f t="shared" si="1"/>
        <v>325.74405495494523</v>
      </c>
      <c r="AB27" s="31">
        <f t="shared" si="2"/>
        <v>-0.54391644321479171</v>
      </c>
    </row>
    <row r="28" spans="1:28" x14ac:dyDescent="0.2">
      <c r="B28" s="7" t="s">
        <v>53</v>
      </c>
      <c r="C28" s="71">
        <f>SQRT(H18*H19)/H21</f>
        <v>11.135539861205473</v>
      </c>
      <c r="E28" s="7" t="s">
        <v>52</v>
      </c>
      <c r="F28" s="71">
        <f>H20/C28</f>
        <v>1.347038418160373</v>
      </c>
      <c r="H28" s="7" t="s">
        <v>50</v>
      </c>
      <c r="I28" s="90" t="str">
        <f>[1]!xln(J30)</f>
        <v>11.1 × ATAN[(300 - 200 × COS[1.35]) / 200 × SIN[1.35]]</v>
      </c>
      <c r="J28" s="90"/>
      <c r="K28" s="90"/>
      <c r="W28" s="31">
        <f t="shared" si="0"/>
        <v>0.5</v>
      </c>
      <c r="Y28" s="61">
        <f t="shared" si="3"/>
        <v>8</v>
      </c>
      <c r="AA28" s="34">
        <f t="shared" si="1"/>
        <v>323.11961732438778</v>
      </c>
      <c r="AB28" s="31">
        <f t="shared" si="2"/>
        <v>-0.54949829914216086</v>
      </c>
    </row>
    <row r="29" spans="1:28" x14ac:dyDescent="0.2">
      <c r="A29" s="1"/>
      <c r="E29" s="7"/>
      <c r="I29" s="90"/>
      <c r="J29" s="90"/>
      <c r="K29" s="90"/>
      <c r="W29" s="31">
        <f t="shared" si="0"/>
        <v>0.5</v>
      </c>
      <c r="Y29" s="61">
        <f t="shared" si="3"/>
        <v>7.5</v>
      </c>
      <c r="AA29" s="34">
        <f t="shared" si="1"/>
        <v>319.84383959830529</v>
      </c>
      <c r="AB29" s="31">
        <f t="shared" si="2"/>
        <v>-0.54995149290004208</v>
      </c>
    </row>
    <row r="30" spans="1:28" x14ac:dyDescent="0.2">
      <c r="A30" s="1"/>
      <c r="E30" s="2"/>
      <c r="I30" s="7" t="s">
        <v>76</v>
      </c>
      <c r="J30" s="72">
        <f>C28*ATAN((H23-H22*COS(F28))/H22*SIN(F28))</f>
        <v>9.9617000172440413</v>
      </c>
      <c r="K30" s="5" t="s">
        <v>51</v>
      </c>
      <c r="W30" s="31">
        <f t="shared" si="0"/>
        <v>0.5</v>
      </c>
      <c r="Y30" s="61">
        <f t="shared" si="3"/>
        <v>7</v>
      </c>
      <c r="AA30" s="34">
        <f t="shared" si="1"/>
        <v>315.92332504453634</v>
      </c>
      <c r="AB30" s="31">
        <f t="shared" si="2"/>
        <v>-0.54532801872338377</v>
      </c>
    </row>
    <row r="31" spans="1:28" x14ac:dyDescent="0.2">
      <c r="I31" s="56"/>
      <c r="J31" s="5" t="s">
        <v>77</v>
      </c>
      <c r="K31" s="1"/>
      <c r="W31" s="31">
        <f t="shared" si="0"/>
        <v>0.5</v>
      </c>
      <c r="Y31" s="61">
        <f t="shared" si="3"/>
        <v>6.5</v>
      </c>
      <c r="AA31" s="34">
        <f t="shared" si="1"/>
        <v>311.36597658257881</v>
      </c>
      <c r="AB31" s="31">
        <f t="shared" si="2"/>
        <v>-0.53569010432476727</v>
      </c>
    </row>
    <row r="32" spans="1:28" x14ac:dyDescent="0.2">
      <c r="I32" s="56"/>
      <c r="K32" s="1"/>
      <c r="W32" s="31">
        <f t="shared" si="0"/>
        <v>0.5</v>
      </c>
      <c r="Y32" s="61">
        <f t="shared" si="3"/>
        <v>6</v>
      </c>
      <c r="AA32" s="34">
        <f t="shared" si="1"/>
        <v>306.18098085299357</v>
      </c>
      <c r="AB32" s="31">
        <f t="shared" si="2"/>
        <v>-0.52111008545664272</v>
      </c>
    </row>
    <row r="33" spans="1:34" x14ac:dyDescent="0.2">
      <c r="A33" s="1"/>
      <c r="I33" s="7" t="s">
        <v>78</v>
      </c>
      <c r="J33" s="51">
        <f>H24</f>
        <v>2</v>
      </c>
      <c r="K33" s="54" t="s">
        <v>49</v>
      </c>
      <c r="W33" s="31">
        <f t="shared" si="0"/>
        <v>0.5</v>
      </c>
      <c r="Y33" s="61">
        <f t="shared" si="3"/>
        <v>5.5</v>
      </c>
      <c r="AA33" s="34">
        <f t="shared" si="1"/>
        <v>300.37878969910054</v>
      </c>
      <c r="AB33" s="31">
        <f t="shared" si="2"/>
        <v>-0.50167026009790483</v>
      </c>
    </row>
    <row r="34" spans="1:34" x14ac:dyDescent="0.2">
      <c r="A34" s="1"/>
      <c r="C34" s="30"/>
      <c r="G34" s="56"/>
      <c r="I34" s="7" t="s">
        <v>79</v>
      </c>
      <c r="J34" s="73">
        <f>AA48</f>
        <v>243.61475127020586</v>
      </c>
      <c r="K34" s="54" t="s">
        <v>51</v>
      </c>
      <c r="W34" s="31">
        <f t="shared" si="0"/>
        <v>0.5</v>
      </c>
      <c r="Y34" s="61">
        <f t="shared" si="3"/>
        <v>5</v>
      </c>
      <c r="AA34" s="34">
        <f t="shared" si="1"/>
        <v>293.97109909829561</v>
      </c>
      <c r="AB34" s="31">
        <f t="shared" si="2"/>
        <v>-0.4774627225587581</v>
      </c>
    </row>
    <row r="35" spans="1:34" x14ac:dyDescent="0.2">
      <c r="A35" s="1"/>
      <c r="B35" s="7"/>
      <c r="G35" s="56"/>
      <c r="I35" s="55" t="s">
        <v>80</v>
      </c>
      <c r="J35" s="30">
        <f>AB48</f>
        <v>-0.23843636170765758</v>
      </c>
      <c r="K35" s="54" t="s">
        <v>49</v>
      </c>
      <c r="W35" s="31">
        <f t="shared" si="0"/>
        <v>0.5</v>
      </c>
      <c r="Y35" s="61">
        <f t="shared" si="3"/>
        <v>4.5</v>
      </c>
      <c r="AA35" s="34">
        <f t="shared" si="1"/>
        <v>286.9708255854602</v>
      </c>
      <c r="AB35" s="31">
        <f t="shared" si="2"/>
        <v>-0.44858917783826957</v>
      </c>
    </row>
    <row r="36" spans="1:34" x14ac:dyDescent="0.2">
      <c r="A36" s="1"/>
      <c r="B36" s="7"/>
      <c r="G36" s="56"/>
      <c r="J36" s="55"/>
      <c r="K36" s="1"/>
      <c r="W36" s="31">
        <f t="shared" si="0"/>
        <v>0.5</v>
      </c>
      <c r="Y36" s="61">
        <f t="shared" si="3"/>
        <v>4</v>
      </c>
      <c r="AA36" s="34">
        <f t="shared" si="1"/>
        <v>279.39208021598705</v>
      </c>
      <c r="AB36" s="31">
        <f t="shared" si="2"/>
        <v>-0.41516073660882197</v>
      </c>
    </row>
    <row r="37" spans="1:34" x14ac:dyDescent="0.2">
      <c r="A37" s="1"/>
      <c r="B37" s="7"/>
      <c r="C37" s="51"/>
      <c r="H37" s="54"/>
      <c r="I37" s="54"/>
      <c r="J37" s="55"/>
      <c r="K37" s="1"/>
      <c r="W37" s="31">
        <f t="shared" si="0"/>
        <v>0.5</v>
      </c>
      <c r="Y37" s="61">
        <f t="shared" si="3"/>
        <v>3.5</v>
      </c>
      <c r="AA37" s="34">
        <f t="shared" si="1"/>
        <v>271.25014012090827</v>
      </c>
      <c r="AB37" s="31">
        <f t="shared" si="2"/>
        <v>-0.37729769124074747</v>
      </c>
    </row>
    <row r="38" spans="1:34" x14ac:dyDescent="0.2">
      <c r="A38" s="1"/>
      <c r="G38" s="54"/>
      <c r="I38" s="53"/>
      <c r="K38" s="1"/>
      <c r="W38" s="31">
        <f t="shared" si="0"/>
        <v>0.5</v>
      </c>
      <c r="Y38" s="61">
        <f t="shared" si="3"/>
        <v>3</v>
      </c>
      <c r="AA38" s="34">
        <f t="shared" si="1"/>
        <v>262.56141771146395</v>
      </c>
      <c r="AB38" s="31">
        <f t="shared" si="2"/>
        <v>-0.33512927331861397</v>
      </c>
    </row>
    <row r="39" spans="1:34" x14ac:dyDescent="0.2">
      <c r="W39" s="31">
        <f t="shared" si="0"/>
        <v>0.5</v>
      </c>
      <c r="Y39" s="61">
        <f t="shared" si="3"/>
        <v>2.5</v>
      </c>
      <c r="AA39" s="34">
        <f t="shared" si="1"/>
        <v>253.34342759518876</v>
      </c>
      <c r="AB39" s="31">
        <f t="shared" si="2"/>
        <v>-0.28879339313796931</v>
      </c>
    </row>
    <row r="40" spans="1:34" x14ac:dyDescent="0.2">
      <c r="W40" s="31">
        <f t="shared" si="0"/>
        <v>0.5</v>
      </c>
      <c r="Y40" s="61">
        <f t="shared" si="3"/>
        <v>2</v>
      </c>
      <c r="AA40" s="34">
        <f t="shared" si="1"/>
        <v>243.61475127020586</v>
      </c>
      <c r="AB40" s="31">
        <f t="shared" si="2"/>
        <v>-0.23843636170765758</v>
      </c>
    </row>
    <row r="41" spans="1:34" x14ac:dyDescent="0.2">
      <c r="F41" s="57"/>
      <c r="W41" s="31">
        <f t="shared" si="0"/>
        <v>0.5</v>
      </c>
      <c r="Y41" s="61">
        <f t="shared" si="3"/>
        <v>1.5</v>
      </c>
      <c r="AA41" s="34">
        <f t="shared" si="1"/>
        <v>233.39499966889781</v>
      </c>
      <c r="AB41" s="31">
        <f t="shared" si="2"/>
        <v>-0.18421259581809299</v>
      </c>
    </row>
    <row r="42" spans="1:34" x14ac:dyDescent="0.2">
      <c r="W42" s="31">
        <f t="shared" si="0"/>
        <v>0.5</v>
      </c>
      <c r="Y42" s="61">
        <f t="shared" si="3"/>
        <v>1</v>
      </c>
      <c r="AA42" s="34">
        <f t="shared" si="1"/>
        <v>222.70477362645809</v>
      </c>
      <c r="AB42" s="31">
        <f t="shared" si="2"/>
        <v>-0.12628430677001129</v>
      </c>
    </row>
    <row r="43" spans="1:34" x14ac:dyDescent="0.2">
      <c r="B43" s="7"/>
      <c r="C43" s="30"/>
      <c r="D43" s="50"/>
      <c r="E43" s="52"/>
      <c r="W43" s="31">
        <f t="shared" si="0"/>
        <v>0.5</v>
      </c>
      <c r="Y43" s="61">
        <f t="shared" si="3"/>
        <v>0.5</v>
      </c>
      <c r="AA43" s="34">
        <f t="shared" si="1"/>
        <v>211.56562235400949</v>
      </c>
      <c r="AB43" s="31">
        <f t="shared" si="2"/>
        <v>-6.4821173391150774E-2</v>
      </c>
    </row>
    <row r="44" spans="1:34" x14ac:dyDescent="0.2">
      <c r="B44" s="7"/>
      <c r="W44" s="31">
        <f t="shared" si="0"/>
        <v>0.5</v>
      </c>
      <c r="Y44" s="61">
        <f t="shared" si="3"/>
        <v>0</v>
      </c>
      <c r="AA44" s="34">
        <f t="shared" si="1"/>
        <v>200</v>
      </c>
      <c r="AB44" s="31">
        <f t="shared" si="2"/>
        <v>0</v>
      </c>
    </row>
    <row r="45" spans="1:34" x14ac:dyDescent="0.2">
      <c r="B45" s="7"/>
      <c r="C45" s="30"/>
    </row>
    <row r="46" spans="1:34" x14ac:dyDescent="0.2">
      <c r="AD46" s="34">
        <f>H24</f>
        <v>2</v>
      </c>
      <c r="AE46" s="34">
        <v>0</v>
      </c>
      <c r="AF46" s="34"/>
      <c r="AG46" s="34">
        <f>AD46</f>
        <v>2</v>
      </c>
      <c r="AH46" s="18">
        <v>0</v>
      </c>
    </row>
    <row r="47" spans="1:34" x14ac:dyDescent="0.2">
      <c r="AD47" s="34">
        <f>H24</f>
        <v>2</v>
      </c>
      <c r="AE47" s="34">
        <f>AA48</f>
        <v>243.61475127020586</v>
      </c>
      <c r="AF47" s="34"/>
      <c r="AG47" s="34">
        <f>AD47</f>
        <v>2</v>
      </c>
      <c r="AH47" s="31">
        <f>AB48</f>
        <v>-0.23843636170765758</v>
      </c>
    </row>
    <row r="48" spans="1:34" x14ac:dyDescent="0.2">
      <c r="Y48" s="61">
        <f>H24</f>
        <v>2</v>
      </c>
      <c r="AA48" s="34">
        <f>(($H$23-$H$22*COS($F$28))/SIN($F$28))*SIN(Y48/$C$28)+$H$22*COS(Y48/$C$28)</f>
        <v>243.61475127020586</v>
      </c>
      <c r="AB48" s="31">
        <f>1/$H$21*($H$22+($H$23-$H$22)*Y48/$H$20-($H$23-$H$22*COS($F$28))*SIN(Y48/$C$28)/SIN($F$28)-$H$22*COS(Y48/$C$28))</f>
        <v>-0.23843636170765758</v>
      </c>
      <c r="AD48" s="34">
        <v>0</v>
      </c>
      <c r="AE48" s="34">
        <f>AA48</f>
        <v>243.61475127020586</v>
      </c>
      <c r="AF48" s="34"/>
      <c r="AG48" s="34">
        <f>AD48</f>
        <v>0</v>
      </c>
      <c r="AH48" s="31">
        <f>AB48</f>
        <v>-0.23843636170765758</v>
      </c>
    </row>
    <row r="50" spans="1:31" x14ac:dyDescent="0.2">
      <c r="B50" s="7" t="s">
        <v>81</v>
      </c>
      <c r="C50" s="30" t="str">
        <f ca="1">[1]!xlv(C52)</f>
        <v>1 / P × ((MB - MA) / L - (MB - MA × COS[U]) / (j × SIN[U]))</v>
      </c>
      <c r="D50" s="50"/>
    </row>
    <row r="51" spans="1:31" x14ac:dyDescent="0.2">
      <c r="B51" s="7" t="s">
        <v>50</v>
      </c>
      <c r="C51" s="5" t="str">
        <f>[1]!xln(C52)</f>
        <v>1 / 127 × ((300 - 200) / 15 - (300 - 200 × COS[1.35]) / (11.1 × SIN[1.35]))</v>
      </c>
    </row>
    <row r="52" spans="1:31" x14ac:dyDescent="0.2">
      <c r="B52" s="7" t="s">
        <v>81</v>
      </c>
      <c r="C52" s="30">
        <f>1/H21*((H23-H22)/H20-(H23-H22*COS(F28))/(C28*SIN(F28)))</f>
        <v>-0.13287909613976004</v>
      </c>
      <c r="D52" s="5" t="s">
        <v>82</v>
      </c>
      <c r="E52" s="5" t="s">
        <v>83</v>
      </c>
      <c r="AA52" s="5"/>
      <c r="AB52" s="5"/>
      <c r="AC52" s="5"/>
      <c r="AD52" s="5"/>
      <c r="AE52" s="5"/>
    </row>
    <row r="53" spans="1:31" x14ac:dyDescent="0.2">
      <c r="AA53" s="5"/>
      <c r="AB53" s="5"/>
      <c r="AC53" s="5"/>
      <c r="AD53" s="5"/>
      <c r="AE53" s="5"/>
    </row>
    <row r="54" spans="1:31" x14ac:dyDescent="0.2">
      <c r="B54" s="7" t="s">
        <v>81</v>
      </c>
      <c r="C54" s="30" t="str">
        <f ca="1">[1]!xlv(C56)</f>
        <v>1 / P × ((MB - MA) / L - (MB - MA × COS[U]) / (j × SIN[U]) × COS[U] + MA / j × SIN[U])</v>
      </c>
      <c r="D54" s="50"/>
      <c r="AA54" s="5"/>
      <c r="AB54" s="5"/>
      <c r="AC54" s="5"/>
      <c r="AD54" s="5"/>
      <c r="AE54" s="5"/>
    </row>
    <row r="55" spans="1:31" x14ac:dyDescent="0.2">
      <c r="B55" s="7" t="s">
        <v>50</v>
      </c>
      <c r="C55" s="5" t="str">
        <f>[1]!xln(C56)</f>
        <v>1 / 127 × ((300 - 200) / 15 - (300 - 200 × COS[1.35]) / (11.1 × SIN[1.35]) × COS[1.35] + 200 / 11.1 × SIN[1.35])</v>
      </c>
    </row>
    <row r="56" spans="1:31" x14ac:dyDescent="0.2">
      <c r="B56" s="7" t="s">
        <v>81</v>
      </c>
      <c r="C56" s="30">
        <f>1/H21*((H23-H22)/H20-(H23-H22*COS(F28))/(C28*SIN(F28))*COS(F28)+H22/C28*SIN(F28))</f>
        <v>0.14925591313412109</v>
      </c>
      <c r="D56" s="5" t="s">
        <v>82</v>
      </c>
      <c r="E56" s="5" t="s">
        <v>84</v>
      </c>
      <c r="H56" s="67"/>
      <c r="I56" s="67"/>
    </row>
    <row r="58" spans="1:31" x14ac:dyDescent="0.2">
      <c r="A58" s="74" t="s">
        <v>85</v>
      </c>
      <c r="B58" s="75"/>
      <c r="C58" s="75"/>
      <c r="D58" s="75"/>
      <c r="E58" s="75"/>
      <c r="F58" s="75"/>
      <c r="G58" s="76"/>
      <c r="H58" s="76"/>
      <c r="I58" s="76"/>
      <c r="J58" s="76"/>
      <c r="K58" s="77"/>
    </row>
    <row r="59" spans="1:31" x14ac:dyDescent="0.2">
      <c r="A59" s="78"/>
      <c r="B59" s="78"/>
      <c r="C59" s="78"/>
      <c r="D59" s="79"/>
      <c r="E59" s="79"/>
      <c r="F59" s="80" t="s">
        <v>86</v>
      </c>
      <c r="G59" s="81" t="s">
        <v>87</v>
      </c>
      <c r="H59" s="82"/>
      <c r="I59" s="83"/>
      <c r="J59" s="83"/>
      <c r="K59" s="84"/>
    </row>
  </sheetData>
  <mergeCells count="4">
    <mergeCell ref="B13:D13"/>
    <mergeCell ref="B14:J15"/>
    <mergeCell ref="I26:K27"/>
    <mergeCell ref="I28:K29"/>
  </mergeCells>
  <hyperlinks>
    <hyperlink ref="G59" r:id="rId1" xr:uid="{9383AE48-C24D-4714-8218-FB6B4FEBA7F2}"/>
    <hyperlink ref="B13" r:id="rId2" display=" (NASA TM X-73305, 1975)" xr:uid="{9C634A6B-5326-4602-99E7-A926797F796F}"/>
    <hyperlink ref="B16" r:id="rId3" xr:uid="{35EAA9CC-D79B-462C-8F45-EF7AAC6121F3}"/>
  </hyperlinks>
  <pageMargins left="0.47244094488188981" right="0.23622047244094491" top="0.31496062992125984" bottom="0.98425196850393704" header="0.43307086614173229" footer="0.59055118110236227"/>
  <pageSetup orientation="portrait" r:id="rId4"/>
  <headerFooter alignWithMargins="0"/>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Analysis</vt:lpstr>
      <vt:lpstr>Analysis!Print_Area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Microsoft Corporation</dc:creator>
  <cp:keywords>Stress; Structures; Analysis</cp:keywords>
  <dc:description>N/A</dc:description>
  <cp:lastModifiedBy>Richard Abbott</cp:lastModifiedBy>
  <cp:lastPrinted>2009-12-02T15:06:38Z</cp:lastPrinted>
  <dcterms:created xsi:type="dcterms:W3CDTF">1996-10-14T23:33:28Z</dcterms:created>
  <dcterms:modified xsi:type="dcterms:W3CDTF">2018-10-21T23:20:20Z</dcterms:modified>
  <cp:category>Engineering Spreadsheets</cp:category>
</cp:coreProperties>
</file>