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912" yWindow="288" windowWidth="12240" windowHeight="12300" firstSheet="1" activeTab="2"/>
  </bookViews>
  <sheets>
    <sheet name="~#temp" sheetId="9" state="hidden" r:id="rId1"/>
    <sheet name="READ ME" sheetId="12" r:id="rId2"/>
    <sheet name="Stress" sheetId="7" r:id="rId3"/>
  </sheets>
  <externalReferences>
    <externalReference r:id="rId4"/>
  </externalReferences>
  <definedNames>
    <definedName name="_xlnm.Print_Area" localSheetId="1">'READ ME'!$A$8:$K$62</definedName>
    <definedName name="_xlnm.Print_Area" localSheetId="2">Stress!$A$8:$K$59</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2" l="1"/>
  <c r="AB13" i="7" l="1"/>
  <c r="Y13" i="7" s="1"/>
  <c r="AB14" i="7"/>
  <c r="AB15" i="7"/>
  <c r="AB16" i="7"/>
  <c r="AB17" i="7"/>
  <c r="AB18" i="7"/>
  <c r="AB19" i="7"/>
  <c r="AB20" i="7"/>
  <c r="AB21" i="7"/>
  <c r="AB22" i="7"/>
  <c r="AB23" i="7"/>
  <c r="AB24" i="7"/>
  <c r="AB25" i="7"/>
  <c r="AB26" i="7"/>
  <c r="AB27" i="7"/>
  <c r="AB28" i="7"/>
  <c r="AB29" i="7"/>
  <c r="AB30" i="7"/>
  <c r="AB31" i="7"/>
  <c r="AB32" i="7"/>
  <c r="Y31" i="7" l="1"/>
  <c r="Z31" i="7" s="1"/>
  <c r="Y32" i="7"/>
  <c r="Z32" i="7" s="1"/>
  <c r="Y28" i="7"/>
  <c r="Z28" i="7" s="1"/>
  <c r="Y24" i="7"/>
  <c r="Z24" i="7" s="1"/>
  <c r="Y20" i="7"/>
  <c r="Z20" i="7" s="1"/>
  <c r="Y16" i="7"/>
  <c r="Z16" i="7" s="1"/>
  <c r="Y15" i="7"/>
  <c r="Z15" i="7" s="1"/>
  <c r="Y29" i="7"/>
  <c r="Z29" i="7" s="1"/>
  <c r="Y25" i="7"/>
  <c r="Z25" i="7" s="1"/>
  <c r="Y17" i="7"/>
  <c r="Z17" i="7" s="1"/>
  <c r="Y30" i="7"/>
  <c r="Z30" i="7" s="1"/>
  <c r="Y26" i="7"/>
  <c r="Z26" i="7" s="1"/>
  <c r="Y22" i="7"/>
  <c r="Z22" i="7" s="1"/>
  <c r="Y18" i="7"/>
  <c r="Z18" i="7" s="1"/>
  <c r="Y14" i="7"/>
  <c r="Z14" i="7" s="1"/>
  <c r="Y21" i="7"/>
  <c r="Z21" i="7" s="1"/>
  <c r="Y19" i="7"/>
  <c r="Z19" i="7" s="1"/>
  <c r="Y23" i="7"/>
  <c r="Z23" i="7" s="1"/>
  <c r="Z13" i="7"/>
  <c r="Y27" i="7"/>
  <c r="Z27" i="7" s="1"/>
  <c r="G23" i="7"/>
  <c r="C23" i="7"/>
  <c r="C21" i="7"/>
  <c r="G21" i="7"/>
  <c r="G22" i="7"/>
  <c r="C22" i="7"/>
  <c r="B12" i="7" l="1"/>
  <c r="F11" i="7"/>
  <c r="L10" i="7"/>
  <c r="F10" i="7"/>
  <c r="J9" i="7"/>
  <c r="F9" i="7"/>
  <c r="J8" i="7"/>
  <c r="F8" i="7"/>
  <c r="X7" i="7"/>
  <c r="X6" i="7"/>
  <c r="X5" i="7"/>
  <c r="X4" i="7"/>
  <c r="X3" i="7"/>
  <c r="X2" i="7"/>
  <c r="X1" i="7"/>
  <c r="G1" i="7" s="1"/>
  <c r="J10" i="7" l="1"/>
  <c r="AB34" i="7"/>
  <c r="AB33" i="7"/>
  <c r="AE41" i="7"/>
  <c r="AD41" i="7"/>
  <c r="AB35" i="7"/>
  <c r="AB36" i="7"/>
  <c r="AB37" i="7"/>
  <c r="AB38" i="7"/>
  <c r="AB39" i="7"/>
  <c r="AB40" i="7"/>
  <c r="AB41" i="7"/>
  <c r="AB42" i="7"/>
  <c r="AB43" i="7"/>
  <c r="AB44" i="7"/>
  <c r="AB45" i="7"/>
  <c r="AB46" i="7"/>
  <c r="AB47" i="7"/>
  <c r="AB48" i="7"/>
  <c r="AB49" i="7"/>
  <c r="AB50" i="7"/>
  <c r="AB51" i="7"/>
  <c r="AB52" i="7"/>
  <c r="AB53" i="7"/>
  <c r="Y33" i="7" l="1"/>
  <c r="Y35" i="7"/>
  <c r="Z35" i="7" s="1"/>
  <c r="Y38" i="7"/>
  <c r="Z38" i="7" s="1"/>
  <c r="AD43" i="7"/>
  <c r="Y43" i="7"/>
  <c r="Z43" i="7" s="1"/>
  <c r="Y45" i="7"/>
  <c r="Z45" i="7" s="1"/>
  <c r="Y51" i="7"/>
  <c r="Z51" i="7" s="1"/>
  <c r="Y37" i="7"/>
  <c r="Z37" i="7" s="1"/>
  <c r="Y34" i="7"/>
  <c r="Z34" i="7" s="1"/>
  <c r="Y52" i="7"/>
  <c r="Z52" i="7" s="1"/>
  <c r="Y44" i="7"/>
  <c r="Z44" i="7" s="1"/>
  <c r="Y39" i="7"/>
  <c r="Z39" i="7" s="1"/>
  <c r="Y53" i="7"/>
  <c r="Z53" i="7" s="1"/>
  <c r="Y47" i="7"/>
  <c r="Z47" i="7" s="1"/>
  <c r="Y42" i="7"/>
  <c r="Z42" i="7" s="1"/>
  <c r="Y36" i="7"/>
  <c r="Z36" i="7" s="1"/>
  <c r="Y40" i="7"/>
  <c r="Z40" i="7" s="1"/>
  <c r="Y50" i="7"/>
  <c r="Z50" i="7" s="1"/>
  <c r="Y49" i="7"/>
  <c r="Z49" i="7" s="1"/>
  <c r="Y46" i="7"/>
  <c r="Z46" i="7" s="1"/>
  <c r="Y48" i="7"/>
  <c r="Z48" i="7" s="1"/>
  <c r="Y41" i="7"/>
  <c r="Z41" i="7" s="1"/>
  <c r="V37" i="7" l="1"/>
  <c r="W37" i="7" s="1"/>
  <c r="V41" i="7"/>
  <c r="W41" i="7" s="1"/>
  <c r="X41" i="7" s="1"/>
  <c r="V48" i="7"/>
  <c r="W48" i="7" s="1"/>
  <c r="X48" i="7" s="1"/>
  <c r="V40" i="7"/>
  <c r="W40" i="7" s="1"/>
  <c r="X40" i="7" s="1"/>
  <c r="V31" i="7"/>
  <c r="W31" i="7" s="1"/>
  <c r="X31" i="7" s="1"/>
  <c r="V22" i="7"/>
  <c r="W22" i="7" s="1"/>
  <c r="X22" i="7" s="1"/>
  <c r="V26" i="7"/>
  <c r="W26" i="7" s="1"/>
  <c r="X26" i="7" s="1"/>
  <c r="V19" i="7"/>
  <c r="W19" i="7" s="1"/>
  <c r="X19" i="7" s="1"/>
  <c r="V27" i="7"/>
  <c r="W27" i="7" s="1"/>
  <c r="X27" i="7" s="1"/>
  <c r="V15" i="7"/>
  <c r="W15" i="7" s="1"/>
  <c r="X15" i="7" s="1"/>
  <c r="V17" i="7"/>
  <c r="W17" i="7" s="1"/>
  <c r="X17" i="7" s="1"/>
  <c r="V25" i="7"/>
  <c r="W25" i="7" s="1"/>
  <c r="X25" i="7" s="1"/>
  <c r="V14" i="7"/>
  <c r="W14" i="7" s="1"/>
  <c r="X14" i="7" s="1"/>
  <c r="V32" i="7"/>
  <c r="W32" i="7" s="1"/>
  <c r="X32" i="7" s="1"/>
  <c r="V13" i="7"/>
  <c r="W13" i="7" s="1"/>
  <c r="X13" i="7" s="1"/>
  <c r="V23" i="7"/>
  <c r="W23" i="7" s="1"/>
  <c r="X23" i="7" s="1"/>
  <c r="V20" i="7"/>
  <c r="W20" i="7" s="1"/>
  <c r="X20" i="7" s="1"/>
  <c r="V30" i="7"/>
  <c r="W30" i="7" s="1"/>
  <c r="X30" i="7" s="1"/>
  <c r="V18" i="7"/>
  <c r="W18" i="7" s="1"/>
  <c r="X18" i="7" s="1"/>
  <c r="V28" i="7"/>
  <c r="W28" i="7" s="1"/>
  <c r="X28" i="7" s="1"/>
  <c r="V21" i="7"/>
  <c r="W21" i="7" s="1"/>
  <c r="X21" i="7" s="1"/>
  <c r="V24" i="7"/>
  <c r="W24" i="7" s="1"/>
  <c r="X24" i="7" s="1"/>
  <c r="V29" i="7"/>
  <c r="V16" i="7"/>
  <c r="W16" i="7" s="1"/>
  <c r="X16" i="7" s="1"/>
  <c r="Z33" i="7"/>
  <c r="V33" i="7" s="1"/>
  <c r="V47" i="7"/>
  <c r="W47" i="7" s="1"/>
  <c r="V45" i="7"/>
  <c r="W45" i="7" s="1"/>
  <c r="X45" i="7" s="1"/>
  <c r="V53" i="7"/>
  <c r="W53" i="7" s="1"/>
  <c r="V43" i="7"/>
  <c r="W43" i="7" s="1"/>
  <c r="V38" i="7"/>
  <c r="W38" i="7" s="1"/>
  <c r="X38" i="7" s="1"/>
  <c r="V46" i="7"/>
  <c r="W46" i="7" s="1"/>
  <c r="X46" i="7" s="1"/>
  <c r="V49" i="7"/>
  <c r="W49" i="7" s="1"/>
  <c r="V52" i="7"/>
  <c r="W52" i="7" s="1"/>
  <c r="X52" i="7" s="1"/>
  <c r="V35" i="7"/>
  <c r="W35" i="7" s="1"/>
  <c r="V50" i="7"/>
  <c r="W50" i="7" s="1"/>
  <c r="V44" i="7"/>
  <c r="W44" i="7" s="1"/>
  <c r="X44" i="7" s="1"/>
  <c r="V34" i="7"/>
  <c r="W34" i="7" s="1"/>
  <c r="X34" i="7" s="1"/>
  <c r="V36" i="7"/>
  <c r="W36" i="7" s="1"/>
  <c r="X36" i="7" s="1"/>
  <c r="V39" i="7"/>
  <c r="W39" i="7" s="1"/>
  <c r="X39" i="7" s="1"/>
  <c r="V42" i="7"/>
  <c r="W42" i="7" s="1"/>
  <c r="V51" i="7"/>
  <c r="W51" i="7" s="1"/>
  <c r="X51" i="7" s="1"/>
  <c r="X37" i="7" l="1"/>
  <c r="X47" i="7"/>
  <c r="W29" i="7"/>
  <c r="X29" i="7" s="1"/>
  <c r="W33" i="7"/>
  <c r="X33" i="7" s="1"/>
  <c r="X53" i="7"/>
  <c r="X49" i="7"/>
  <c r="X43" i="7"/>
  <c r="X50" i="7"/>
  <c r="X35" i="7"/>
  <c r="X42" i="7"/>
  <c r="AF36" i="7" l="1"/>
  <c r="AF43" i="7" s="1"/>
  <c r="AE38" i="7" l="1"/>
  <c r="AF38" i="7"/>
  <c r="AE34" i="7" s="1"/>
  <c r="AF39" i="7" l="1"/>
  <c r="AF34" i="7"/>
  <c r="K44" i="7"/>
  <c r="J44" i="7"/>
</calcChain>
</file>

<file path=xl/sharedStrings.xml><?xml version="1.0" encoding="utf-8"?>
<sst xmlns="http://schemas.openxmlformats.org/spreadsheetml/2006/main" count="98" uniqueCount="68">
  <si>
    <t>Revision:</t>
  </si>
  <si>
    <t>Date:</t>
  </si>
  <si>
    <t>Title:</t>
  </si>
  <si>
    <t>m=</t>
  </si>
  <si>
    <t>R. Abbott</t>
  </si>
  <si>
    <t>A =</t>
  </si>
  <si>
    <t>B =</t>
  </si>
  <si>
    <t>Author:</t>
  </si>
  <si>
    <t>Check:</t>
  </si>
  <si>
    <t xml:space="preserve"> </t>
  </si>
  <si>
    <t>Report:</t>
  </si>
  <si>
    <t>Section:</t>
  </si>
  <si>
    <t>Document Number:</t>
  </si>
  <si>
    <t>Revision Level :</t>
  </si>
  <si>
    <t>Page:</t>
  </si>
  <si>
    <t>AA-SM-213</t>
  </si>
  <si>
    <t>Total Report Pages:</t>
  </si>
  <si>
    <t>20/10/2013</t>
  </si>
  <si>
    <t>IR</t>
  </si>
  <si>
    <t>Section Number:</t>
  </si>
  <si>
    <t>Sheet Name</t>
  </si>
  <si>
    <t>IMPORTANT INFORMATION</t>
  </si>
  <si>
    <t>Report Title:</t>
  </si>
  <si>
    <t>About us:</t>
  </si>
  <si>
    <t xml:space="preserve"> spreadsheets@abbottaerospace.com</t>
  </si>
  <si>
    <t>Proprietary information:</t>
  </si>
  <si>
    <t>lb</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</si>
  <si>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</si>
  <si>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</si>
  <si>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</si>
  <si>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</si>
  <si>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</si>
  <si>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</si>
  <si>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</si>
  <si>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</si>
  <si>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</si>
  <si>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</si>
  <si>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</si>
  <si>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</si>
  <si>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</si>
  <si>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</si>
  <si>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</si>
  <si>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</si>
  <si>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</si>
  <si>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r>
      <t>P</t>
    </r>
    <r>
      <rPr>
        <vertAlign val="subscript"/>
        <sz val="10"/>
        <rFont val="Calibri"/>
        <family val="2"/>
        <scheme val="minor"/>
      </rPr>
      <t>1</t>
    </r>
    <r>
      <rPr>
        <sz val="10"/>
        <rFont val="Calibri"/>
        <family val="2"/>
        <scheme val="minor"/>
      </rPr>
      <t xml:space="preserve"> =</t>
    </r>
  </si>
  <si>
    <r>
      <t>P</t>
    </r>
    <r>
      <rPr>
        <vertAlign val="subscript"/>
        <sz val="10"/>
        <rFont val="Calibri"/>
        <family val="2"/>
        <scheme val="minor"/>
      </rPr>
      <t>2</t>
    </r>
    <r>
      <rPr>
        <sz val="10"/>
        <rFont val="Calibri"/>
        <family val="2"/>
        <scheme val="minor"/>
      </rPr>
      <t xml:space="preserve"> =</t>
    </r>
  </si>
  <si>
    <r>
      <t>P</t>
    </r>
    <r>
      <rPr>
        <vertAlign val="subscript"/>
        <sz val="10"/>
        <rFont val="Calibri"/>
        <family val="2"/>
        <scheme val="minor"/>
      </rPr>
      <t>1ALL</t>
    </r>
    <r>
      <rPr>
        <sz val="10"/>
        <rFont val="Calibri"/>
        <family val="2"/>
        <scheme val="minor"/>
      </rPr>
      <t xml:space="preserve"> =</t>
    </r>
  </si>
  <si>
    <r>
      <t>P</t>
    </r>
    <r>
      <rPr>
        <vertAlign val="subscript"/>
        <sz val="10"/>
        <rFont val="Calibri"/>
        <family val="2"/>
        <scheme val="minor"/>
      </rPr>
      <t>2ALL</t>
    </r>
    <r>
      <rPr>
        <sz val="10"/>
        <rFont val="Calibri"/>
        <family val="2"/>
        <scheme val="minor"/>
      </rPr>
      <t xml:space="preserve"> =</t>
    </r>
  </si>
  <si>
    <r>
      <t>R</t>
    </r>
    <r>
      <rPr>
        <vertAlign val="subscript"/>
        <sz val="10"/>
        <rFont val="Calibri"/>
        <family val="2"/>
        <scheme val="minor"/>
      </rPr>
      <t>1</t>
    </r>
    <r>
      <rPr>
        <sz val="10"/>
        <rFont val="Calibri"/>
        <family val="2"/>
        <scheme val="minor"/>
      </rPr>
      <t xml:space="preserve"> =</t>
    </r>
  </si>
  <si>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</si>
  <si>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</si>
  <si>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</si>
  <si>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</si>
  <si>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</si>
  <si>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</si>
  <si>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</si>
  <si>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</si>
  <si>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</si>
  <si>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</si>
  <si>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GENERAL INTERACTION CURVE - EXTENDED</t>
  </si>
  <si>
    <t>Applied Loads:</t>
  </si>
  <si>
    <t>Allowable Loads</t>
  </si>
  <si>
    <t>=</t>
  </si>
  <si>
    <r>
      <t>R</t>
    </r>
    <r>
      <rPr>
        <vertAlign val="subscript"/>
        <sz val="10"/>
        <rFont val="Calibri"/>
        <family val="2"/>
        <scheme val="minor"/>
      </rPr>
      <t>2</t>
    </r>
    <r>
      <rPr>
        <sz val="10"/>
        <rFont val="Calibri"/>
        <family val="2"/>
        <scheme val="minor"/>
      </rPr>
      <t xml:space="preserve"> =</t>
    </r>
  </si>
  <si>
    <t>(Parameter A should be kept = 1.0)</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</si>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</sst>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00E+00"/>
    <numFmt numFmtId="166" formatCode="0.0"/>
  </numFmts>
  <fonts count="17" x14ac:knownFonts="1">
    <font>
      <sz val="10"/>
      <color theme="1"/>
      <name val="Arial"/>
      <family val="2"/>
    </font>
    <font>
      <sz val="10"/>
      <name val="Arial"/>
      <family val="2"/>
    </font>
    <font>
      <u/>
      <sz val="10"/>
      <color theme="10"/>
      <name val="Calibri"/>
      <family val="2"/>
    </font>
    <font>
      <sz val="10"/>
      <name val="Calibri"/>
      <family val="2"/>
      <scheme val="minor"/>
    </font>
    <font>
      <b/>
      <sz val="10"/>
      <color rgb="FFFF0000"/>
      <name val="Calibri"/>
      <family val="2"/>
      <scheme val="minor"/>
    </font>
    <font>
      <b/>
      <sz val="10"/>
      <color rgb="FF0000FF"/>
      <name val="Calibri"/>
      <family val="2"/>
      <scheme val="minor"/>
    </font>
    <font>
      <b/>
      <sz val="10"/>
      <name val="Calibri"/>
      <family val="2"/>
      <scheme val="minor"/>
    </font>
    <font>
      <sz val="12"/>
      <name val="Calibri"/>
      <family val="2"/>
      <scheme val="minor"/>
    </font>
    <font>
      <b/>
      <sz val="12"/>
      <name val="Calibri"/>
      <family val="2"/>
      <scheme val="minor"/>
    </font>
    <font>
      <b/>
      <u/>
      <sz val="10"/>
      <name val="Calibri"/>
      <family val="2"/>
      <scheme val="minor"/>
    </font>
    <font>
      <b/>
      <i/>
      <sz val="10"/>
      <name val="Calibri"/>
      <family val="2"/>
      <scheme val="minor"/>
    </font>
    <font>
      <vertAlign val="subscript"/>
      <sz val="10"/>
      <name val="Calibri"/>
      <family val="2"/>
      <scheme val="minor"/>
    </font>
    <font>
      <sz val="10"/>
      <color indexed="12"/>
      <name val="Calibri"/>
      <family val="2"/>
      <scheme val="minor"/>
    </font>
    <font>
      <b/>
      <i/>
      <u/>
      <sz val="10"/>
      <color theme="10"/>
      <name val="Calibri"/>
      <family val="2"/>
      <scheme val="minor"/>
    </font>
    <font>
      <sz val="10"/>
      <color rgb="FF0000CC"/>
      <name val="Calibri"/>
      <family val="2"/>
      <scheme val="minor"/>
    </font>
    <font>
      <u/>
      <sz val="10"/>
      <color theme="10"/>
      <name val="Arial"/>
      <family val="2"/>
    </font>
    <font>
      <u/>
      <sz val="10"/>
      <color theme="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2" fillId="0" borderId="0" applyNumberFormat="0" applyFill="0" applyBorder="0" applyAlignment="0" applyProtection="0">
      <alignment vertical="top"/>
      <protection locked="0"/>
    </xf>
    <xf numFmtId="0" fontId="1" fillId="0" borderId="0"/>
    <xf numFmtId="0" fontId="1" fillId="0" borderId="0"/>
    <xf numFmtId="0" fontId="1" fillId="0" borderId="0"/>
    <xf numFmtId="9" fontId="1" fillId="0" borderId="0" applyFont="0" applyFill="0" applyBorder="0" applyAlignment="0" applyProtection="0"/>
    <xf numFmtId="0" fontId="15" fillId="0" borderId="0" applyNumberFormat="0" applyFill="0" applyBorder="0" applyAlignment="0" applyProtection="0"/>
    <xf numFmtId="0" fontId="2" fillId="0" borderId="0" applyNumberFormat="0" applyFill="0" applyBorder="0" applyAlignment="0" applyProtection="0">
      <alignment vertical="top"/>
      <protection locked="0"/>
    </xf>
  </cellStyleXfs>
  <cellXfs count="86">
    <xf numFmtId="0" fontId="0" fillId="0" borderId="0" xfId="0"/>
    <xf numFmtId="0" fontId="1" fillId="0" borderId="0" xfId="3" quotePrefix="1" applyFont="1" applyFill="1" applyBorder="1" applyAlignment="1" applyProtection="1">
      <protection locked="0"/>
    </xf>
    <xf numFmtId="0" fontId="1" fillId="0" borderId="0" xfId="3" quotePrefix="1" applyFont="1" applyFill="1" applyBorder="1" applyAlignment="1" applyProtection="1">
      <alignment horizontal="center"/>
      <protection locked="0"/>
    </xf>
    <xf numFmtId="0" fontId="3" fillId="0" borderId="0" xfId="3" applyFont="1" applyProtection="1">
      <protection locked="0"/>
    </xf>
    <xf numFmtId="0" fontId="3" fillId="0" borderId="0" xfId="3" applyFont="1" applyAlignment="1" applyProtection="1">
      <alignment horizontal="right"/>
      <protection locked="0"/>
    </xf>
    <xf numFmtId="0" fontId="4" fillId="0" borderId="0" xfId="3" applyFont="1" applyProtection="1">
      <protection locked="0"/>
    </xf>
    <xf numFmtId="0" fontId="4" fillId="0" borderId="0" xfId="3" applyFont="1" applyAlignment="1" applyProtection="1">
      <alignment horizontal="left"/>
      <protection locked="0"/>
    </xf>
    <xf numFmtId="14" fontId="4" fillId="0" borderId="0" xfId="3" quotePrefix="1" applyNumberFormat="1" applyFont="1" applyProtection="1">
      <protection locked="0"/>
    </xf>
    <xf numFmtId="0" fontId="5" fillId="0" borderId="0" xfId="3" applyFont="1" applyAlignment="1" applyProtection="1">
      <alignment horizontal="left"/>
      <protection locked="0"/>
    </xf>
    <xf numFmtId="0" fontId="3" fillId="0" borderId="0" xfId="4" applyFont="1"/>
    <xf numFmtId="0" fontId="3" fillId="0" borderId="0" xfId="3" applyFont="1"/>
    <xf numFmtId="0" fontId="3" fillId="0" borderId="0" xfId="3" applyFont="1" applyAlignment="1">
      <alignment horizontal="right"/>
    </xf>
    <xf numFmtId="0" fontId="6" fillId="0" borderId="0" xfId="3" applyFont="1" applyAlignment="1">
      <alignment horizontal="left"/>
    </xf>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6" fillId="0" borderId="0" xfId="3" applyFont="1" applyAlignment="1">
      <alignment horizontal="right"/>
    </xf>
    <xf numFmtId="0" fontId="7" fillId="0" borderId="0" xfId="3" applyFont="1"/>
    <xf numFmtId="0" fontId="8" fillId="0" borderId="0" xfId="3" applyFont="1"/>
    <xf numFmtId="0" fontId="9" fillId="0" borderId="0" xfId="3" applyFont="1"/>
    <xf numFmtId="0" fontId="3" fillId="0" borderId="0" xfId="3" applyFont="1" applyBorder="1" applyAlignment="1"/>
    <xf numFmtId="0" fontId="9" fillId="0" borderId="0" xfId="3" applyFont="1" applyBorder="1" applyAlignment="1"/>
    <xf numFmtId="0" fontId="3" fillId="0" borderId="2" xfId="3" applyFont="1" applyBorder="1" applyAlignment="1">
      <alignment horizontal="center"/>
    </xf>
    <xf numFmtId="0" fontId="3" fillId="0" borderId="3" xfId="3" applyFont="1" applyBorder="1" applyAlignment="1">
      <alignment horizontal="center"/>
    </xf>
    <xf numFmtId="0" fontId="3" fillId="0" borderId="2" xfId="3" applyFont="1" applyBorder="1"/>
    <xf numFmtId="0" fontId="3" fillId="0" borderId="1" xfId="3" applyFont="1" applyBorder="1" applyAlignment="1">
      <alignment horizontal="center"/>
    </xf>
    <xf numFmtId="0" fontId="3" fillId="0" borderId="4" xfId="3" applyFont="1" applyBorder="1" applyAlignment="1">
      <alignment horizontal="center"/>
    </xf>
    <xf numFmtId="0" fontId="3" fillId="0" borderId="1" xfId="3" applyFont="1" applyBorder="1"/>
    <xf numFmtId="0" fontId="3" fillId="0" borderId="1" xfId="4" applyFont="1" applyBorder="1" applyAlignment="1">
      <alignment horizontal="center"/>
    </xf>
    <xf numFmtId="1" fontId="3" fillId="0" borderId="1" xfId="4" applyNumberFormat="1" applyFont="1" applyBorder="1" applyAlignment="1">
      <alignment horizontal="center"/>
    </xf>
    <xf numFmtId="1" fontId="3" fillId="0" borderId="4" xfId="4" applyNumberFormat="1" applyFont="1" applyBorder="1" applyAlignment="1">
      <alignment horizontal="center"/>
    </xf>
    <xf numFmtId="0" fontId="3" fillId="0" borderId="0" xfId="0" applyFont="1"/>
    <xf numFmtId="0" fontId="3" fillId="0" borderId="0" xfId="3" applyFont="1" applyAlignment="1">
      <alignment horizontal="center"/>
    </xf>
    <xf numFmtId="0" fontId="3" fillId="0" borderId="0" xfId="0" applyFont="1" applyBorder="1" applyProtection="1">
      <protection locked="0"/>
    </xf>
    <xf numFmtId="0" fontId="3" fillId="0" borderId="0" xfId="0" applyFont="1" applyBorder="1"/>
    <xf numFmtId="0" fontId="3" fillId="0" borderId="1" xfId="0" applyFont="1" applyBorder="1"/>
    <xf numFmtId="0" fontId="3" fillId="0" borderId="0" xfId="0" applyFont="1" applyAlignment="1">
      <alignment horizontal="center"/>
    </xf>
    <xf numFmtId="1" fontId="6" fillId="0" borderId="0" xfId="0" applyNumberFormat="1" applyFont="1" applyBorder="1" applyAlignment="1" applyProtection="1">
      <alignment horizontal="right"/>
      <protection locked="0"/>
    </xf>
    <xf numFmtId="0" fontId="6" fillId="0" borderId="0" xfId="0" applyFont="1" applyAlignment="1">
      <alignment horizontal="center"/>
    </xf>
    <xf numFmtId="0" fontId="6" fillId="0" borderId="0" xfId="0" applyFont="1" applyBorder="1" applyProtection="1">
      <protection locked="0"/>
    </xf>
    <xf numFmtId="0" fontId="10" fillId="0" borderId="0" xfId="0" applyFont="1" applyAlignment="1">
      <alignment horizontal="center"/>
    </xf>
    <xf numFmtId="0" fontId="3" fillId="0" borderId="0" xfId="3" applyFont="1" applyBorder="1" applyAlignment="1">
      <alignment horizontal="center"/>
    </xf>
    <xf numFmtId="0" fontId="3" fillId="0" borderId="0" xfId="3" applyFont="1" applyBorder="1"/>
    <xf numFmtId="0" fontId="3" fillId="0" borderId="0" xfId="3" applyFont="1" applyBorder="1" applyAlignment="1">
      <alignment horizontal="right"/>
    </xf>
    <xf numFmtId="0" fontId="6" fillId="0" borderId="0" xfId="3" applyFont="1" applyBorder="1" applyAlignment="1">
      <alignment horizontal="left"/>
    </xf>
    <xf numFmtId="0" fontId="3" fillId="0" borderId="0" xfId="4" applyFont="1" applyBorder="1" applyAlignment="1">
      <alignment horizontal="center"/>
    </xf>
    <xf numFmtId="1" fontId="3" fillId="0" borderId="0" xfId="4" applyNumberFormat="1" applyFont="1" applyBorder="1" applyAlignment="1">
      <alignment horizontal="center"/>
    </xf>
    <xf numFmtId="0" fontId="7" fillId="0" borderId="0" xfId="3" applyFont="1" applyBorder="1" applyAlignment="1">
      <alignment horizontal="center"/>
    </xf>
    <xf numFmtId="0" fontId="7" fillId="0" borderId="0" xfId="3" applyFont="1" applyBorder="1"/>
    <xf numFmtId="166" fontId="3" fillId="0" borderId="0" xfId="4" applyNumberFormat="1" applyFont="1" applyBorder="1" applyAlignment="1">
      <alignment horizontal="center"/>
    </xf>
    <xf numFmtId="0" fontId="6" fillId="0" borderId="0" xfId="3" applyFont="1" applyProtection="1">
      <protection locked="0"/>
    </xf>
    <xf numFmtId="0" fontId="3" fillId="0" borderId="0" xfId="3" applyFont="1" applyBorder="1" applyProtection="1">
      <protection locked="0"/>
    </xf>
    <xf numFmtId="0" fontId="3" fillId="0" borderId="0" xfId="2" applyFont="1" applyBorder="1" applyProtection="1"/>
    <xf numFmtId="0" fontId="3" fillId="0" borderId="1" xfId="2" applyFont="1" applyBorder="1" applyProtection="1"/>
    <xf numFmtId="0" fontId="3" fillId="0" borderId="0" xfId="2" applyFont="1" applyProtection="1"/>
    <xf numFmtId="164" fontId="3" fillId="0" borderId="0" xfId="2" applyNumberFormat="1" applyFont="1" applyAlignment="1" applyProtection="1">
      <alignment horizontal="center"/>
    </xf>
    <xf numFmtId="1" fontId="3" fillId="0" borderId="0" xfId="2" applyNumberFormat="1" applyFont="1" applyAlignment="1" applyProtection="1">
      <alignment horizontal="center"/>
    </xf>
    <xf numFmtId="165" fontId="3" fillId="0" borderId="0" xfId="3" applyNumberFormat="1" applyFont="1" applyFill="1" applyBorder="1" applyAlignment="1" applyProtection="1">
      <alignment horizontal="right"/>
      <protection locked="0"/>
    </xf>
    <xf numFmtId="1" fontId="12" fillId="0" borderId="0" xfId="3" applyNumberFormat="1" applyFont="1" applyFill="1" applyBorder="1" applyAlignment="1" applyProtection="1">
      <alignment horizontal="right"/>
      <protection locked="0"/>
    </xf>
    <xf numFmtId="0" fontId="3" fillId="0" borderId="0" xfId="3" applyFont="1" applyAlignment="1" applyProtection="1">
      <alignment vertical="center"/>
      <protection locked="0"/>
    </xf>
    <xf numFmtId="0" fontId="3" fillId="0" borderId="0" xfId="2" applyFont="1" applyAlignment="1" applyProtection="1">
      <alignment horizontal="right"/>
      <protection locked="0"/>
    </xf>
    <xf numFmtId="0" fontId="3" fillId="0" borderId="0" xfId="2" applyFont="1" applyProtection="1">
      <protection locked="0"/>
    </xf>
    <xf numFmtId="1" fontId="3" fillId="0" borderId="0" xfId="2" applyNumberFormat="1" applyFont="1" applyProtection="1"/>
    <xf numFmtId="0" fontId="3" fillId="0" borderId="0" xfId="3" applyFont="1" applyFill="1" applyBorder="1" applyAlignment="1" applyProtection="1">
      <alignment horizontal="left"/>
      <protection locked="0"/>
    </xf>
    <xf numFmtId="0" fontId="3" fillId="0" borderId="0" xfId="3" applyFont="1" applyFill="1" applyBorder="1" applyProtection="1">
      <protection locked="0"/>
    </xf>
    <xf numFmtId="2" fontId="3" fillId="0" borderId="0" xfId="2" applyNumberFormat="1" applyFont="1" applyProtection="1"/>
    <xf numFmtId="1" fontId="3" fillId="0" borderId="0" xfId="3" applyNumberFormat="1" applyFont="1" applyFill="1" applyBorder="1" applyAlignment="1" applyProtection="1">
      <alignment horizontal="right"/>
      <protection locked="0"/>
    </xf>
    <xf numFmtId="0" fontId="3" fillId="0" borderId="0" xfId="2" applyFont="1" applyAlignment="1" applyProtection="1">
      <alignment horizontal="right"/>
    </xf>
    <xf numFmtId="2" fontId="3" fillId="0" borderId="0" xfId="3" applyNumberFormat="1" applyFont="1" applyFill="1" applyBorder="1" applyAlignment="1" applyProtection="1">
      <alignment horizontal="right"/>
      <protection locked="0"/>
    </xf>
    <xf numFmtId="0" fontId="3" fillId="0" borderId="0" xfId="3" applyFont="1" applyFill="1" applyAlignment="1" applyProtection="1">
      <alignment horizontal="right"/>
      <protection locked="0"/>
    </xf>
    <xf numFmtId="2" fontId="6" fillId="0" borderId="0" xfId="3" applyNumberFormat="1" applyFont="1" applyFill="1" applyBorder="1" applyAlignment="1" applyProtection="1">
      <alignment horizontal="center"/>
      <protection locked="0"/>
    </xf>
    <xf numFmtId="0" fontId="6" fillId="0" borderId="0" xfId="2" applyFont="1" applyAlignment="1" applyProtection="1">
      <alignment horizontal="center"/>
      <protection locked="0"/>
    </xf>
    <xf numFmtId="0" fontId="3" fillId="0" borderId="0" xfId="2" applyFont="1" applyAlignment="1" applyProtection="1">
      <alignment horizontal="center"/>
      <protection locked="0"/>
    </xf>
    <xf numFmtId="0" fontId="3" fillId="0" borderId="0" xfId="2" applyFont="1" applyAlignment="1" applyProtection="1">
      <alignment horizontal="center"/>
    </xf>
    <xf numFmtId="0" fontId="13" fillId="0" borderId="0" xfId="1" applyFont="1" applyBorder="1" applyAlignment="1" applyProtection="1">
      <alignment horizontal="center"/>
      <protection locked="0"/>
    </xf>
    <xf numFmtId="0" fontId="3" fillId="0" borderId="0" xfId="2" applyFont="1"/>
    <xf numFmtId="0" fontId="14" fillId="0" borderId="0" xfId="2" applyFont="1" applyProtection="1">
      <protection locked="0"/>
    </xf>
    <xf numFmtId="0" fontId="3" fillId="0" borderId="0" xfId="3" applyFont="1" applyBorder="1" applyAlignment="1">
      <alignment horizontal="left" vertical="top" wrapText="1"/>
    </xf>
    <xf numFmtId="0" fontId="3" fillId="0" borderId="0" xfId="3" applyFont="1" applyBorder="1" applyAlignment="1">
      <alignment horizontal="left" vertical="top" wrapText="1"/>
    </xf>
    <xf numFmtId="0" fontId="3" fillId="0" borderId="0" xfId="3" applyFont="1" applyBorder="1" applyAlignment="1">
      <alignment horizontal="left" wrapText="1"/>
    </xf>
    <xf numFmtId="0" fontId="16" fillId="0" borderId="0" xfId="6" applyFont="1" applyBorder="1" applyAlignment="1" applyProtection="1">
      <alignment horizontal="center"/>
    </xf>
    <xf numFmtId="0" fontId="2" fillId="0" borderId="0" xfId="7" applyBorder="1" applyAlignment="1" applyProtection="1">
      <alignment horizontal="center"/>
    </xf>
    <xf numFmtId="0" fontId="2" fillId="0" borderId="0" xfId="7" applyBorder="1" applyAlignment="1" applyProtection="1">
      <alignment horizontal="center"/>
    </xf>
    <xf numFmtId="0" fontId="1" fillId="0" borderId="0" xfId="2"/>
    <xf numFmtId="0" fontId="15" fillId="0" borderId="0" xfId="6" applyBorder="1" applyAlignment="1">
      <alignment horizontal="center"/>
    </xf>
    <xf numFmtId="0" fontId="2" fillId="0" borderId="0" xfId="7" applyFont="1" applyBorder="1" applyAlignment="1" applyProtection="1">
      <alignment horizontal="center"/>
    </xf>
  </cellXfs>
  <cellStyles count="8">
    <cellStyle name="Hyperlink" xfId="1" builtinId="8"/>
    <cellStyle name="Hyperlink 2" xfId="6"/>
    <cellStyle name="Hyperlink 2 2" xfId="7"/>
    <cellStyle name="Normal" xfId="0" builtinId="0"/>
    <cellStyle name="Normal 2" xfId="2"/>
    <cellStyle name="Normal 2 2" xfId="3"/>
    <cellStyle name="Normal 4" xfId="4"/>
    <cellStyle name="Percent 2" xfId="5"/>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849544623184974E-2"/>
          <c:y val="3.6985958592761908E-2"/>
          <c:w val="0.85667524899426972"/>
          <c:h val="0.81647953051167721"/>
        </c:manualLayout>
      </c:layout>
      <c:scatterChart>
        <c:scatterStyle val="lineMarker"/>
        <c:varyColors val="0"/>
        <c:ser>
          <c:idx val="0"/>
          <c:order val="0"/>
          <c:spPr>
            <a:ln w="19050">
              <a:solidFill>
                <a:schemeClr val="tx1"/>
              </a:solidFill>
            </a:ln>
          </c:spPr>
          <c:marker>
            <c:symbol val="none"/>
          </c:marker>
          <c:xVal>
            <c:numRef>
              <c:f>Stress!$AA$13:$AA$53</c:f>
              <c:numCache>
                <c:formatCode>0.000</c:formatCode>
                <c:ptCount val="41"/>
                <c:pt idx="0">
                  <c:v>-1</c:v>
                </c:pt>
                <c:pt idx="1">
                  <c:v>-0.95</c:v>
                </c:pt>
                <c:pt idx="2">
                  <c:v>-0.9</c:v>
                </c:pt>
                <c:pt idx="3">
                  <c:v>-0.85</c:v>
                </c:pt>
                <c:pt idx="4">
                  <c:v>-0.8</c:v>
                </c:pt>
                <c:pt idx="5">
                  <c:v>-0.75</c:v>
                </c:pt>
                <c:pt idx="6">
                  <c:v>-0.7</c:v>
                </c:pt>
                <c:pt idx="7">
                  <c:v>-0.65</c:v>
                </c:pt>
                <c:pt idx="8">
                  <c:v>-0.6</c:v>
                </c:pt>
                <c:pt idx="9">
                  <c:v>-0.55000000000000004</c:v>
                </c:pt>
                <c:pt idx="10">
                  <c:v>-0.5</c:v>
                </c:pt>
                <c:pt idx="11">
                  <c:v>-0.45</c:v>
                </c:pt>
                <c:pt idx="12">
                  <c:v>-0.4</c:v>
                </c:pt>
                <c:pt idx="13">
                  <c:v>-0.35</c:v>
                </c:pt>
                <c:pt idx="14">
                  <c:v>-0.3</c:v>
                </c:pt>
                <c:pt idx="15">
                  <c:v>-0.25</c:v>
                </c:pt>
                <c:pt idx="16">
                  <c:v>-0.2</c:v>
                </c:pt>
                <c:pt idx="17">
                  <c:v>-0.15</c:v>
                </c:pt>
                <c:pt idx="18">
                  <c:v>-0.1</c:v>
                </c:pt>
                <c:pt idx="19">
                  <c:v>-0.05</c:v>
                </c:pt>
                <c:pt idx="20">
                  <c:v>0</c:v>
                </c:pt>
                <c:pt idx="21">
                  <c:v>0.05</c:v>
                </c:pt>
                <c:pt idx="22">
                  <c:v>0.1</c:v>
                </c:pt>
                <c:pt idx="23">
                  <c:v>0.15</c:v>
                </c:pt>
                <c:pt idx="24">
                  <c:v>0.2</c:v>
                </c:pt>
                <c:pt idx="25">
                  <c:v>0.25</c:v>
                </c:pt>
                <c:pt idx="26">
                  <c:v>0.3</c:v>
                </c:pt>
                <c:pt idx="27">
                  <c:v>0.35</c:v>
                </c:pt>
                <c:pt idx="28">
                  <c:v>0.4</c:v>
                </c:pt>
                <c:pt idx="29">
                  <c:v>0.45</c:v>
                </c:pt>
                <c:pt idx="30">
                  <c:v>0.55000000000000004</c:v>
                </c:pt>
                <c:pt idx="31">
                  <c:v>0.6</c:v>
                </c:pt>
                <c:pt idx="32">
                  <c:v>0.75</c:v>
                </c:pt>
                <c:pt idx="33">
                  <c:v>0.8</c:v>
                </c:pt>
                <c:pt idx="34">
                  <c:v>0.85</c:v>
                </c:pt>
                <c:pt idx="35">
                  <c:v>0.9</c:v>
                </c:pt>
                <c:pt idx="36">
                  <c:v>0.95</c:v>
                </c:pt>
                <c:pt idx="37">
                  <c:v>0.97</c:v>
                </c:pt>
                <c:pt idx="38">
                  <c:v>0.98</c:v>
                </c:pt>
                <c:pt idx="39">
                  <c:v>0.99</c:v>
                </c:pt>
                <c:pt idx="40">
                  <c:v>1</c:v>
                </c:pt>
              </c:numCache>
            </c:numRef>
          </c:xVal>
          <c:yVal>
            <c:numRef>
              <c:f>Stress!$AB$13:$AB$53</c:f>
              <c:numCache>
                <c:formatCode>0.000</c:formatCode>
                <c:ptCount val="41"/>
                <c:pt idx="0">
                  <c:v>1.2599210498948732</c:v>
                </c:pt>
                <c:pt idx="1">
                  <c:v>1.2493329774613908</c:v>
                </c:pt>
                <c:pt idx="2">
                  <c:v>1.2385623296301707</c:v>
                </c:pt>
                <c:pt idx="3">
                  <c:v>1.2276010261921486</c:v>
                </c:pt>
                <c:pt idx="4">
                  <c:v>1.2164403991146799</c:v>
                </c:pt>
                <c:pt idx="5">
                  <c:v>1.2050711320876151</c:v>
                </c:pt>
                <c:pt idx="6">
                  <c:v>1.193483191927337</c:v>
                </c:pt>
                <c:pt idx="7">
                  <c:v>1.1816657504675012</c:v>
                </c:pt>
                <c:pt idx="8">
                  <c:v>1.1696070952851465</c:v>
                </c:pt>
                <c:pt idx="9">
                  <c:v>1.1572945272629378</c:v>
                </c:pt>
                <c:pt idx="10">
                  <c:v>1.1447142425533319</c:v>
                </c:pt>
                <c:pt idx="11">
                  <c:v>1.1318511959629507</c:v>
                </c:pt>
                <c:pt idx="12">
                  <c:v>1.1186889420813968</c:v>
                </c:pt>
                <c:pt idx="13">
                  <c:v>1.1052094495921161</c:v>
                </c:pt>
                <c:pt idx="14">
                  <c:v>1.0913928830611059</c:v>
                </c:pt>
                <c:pt idx="15">
                  <c:v>1.0772173450159419</c:v>
                </c:pt>
                <c:pt idx="16">
                  <c:v>1.0626585691826111</c:v>
                </c:pt>
                <c:pt idx="17">
                  <c:v>1.0476895531716472</c:v>
                </c:pt>
                <c:pt idx="18">
                  <c:v>1.0322801154563672</c:v>
                </c:pt>
                <c:pt idx="19">
                  <c:v>1.0163963568148535</c:v>
                </c:pt>
                <c:pt idx="20">
                  <c:v>1</c:v>
                </c:pt>
                <c:pt idx="21">
                  <c:v>0.9830475724915585</c:v>
                </c:pt>
                <c:pt idx="22">
                  <c:v>0.96548938460562972</c:v>
                </c:pt>
                <c:pt idx="23">
                  <c:v>0.94726823718590958</c:v>
                </c:pt>
                <c:pt idx="24">
                  <c:v>0.92831776672255584</c:v>
                </c:pt>
                <c:pt idx="25">
                  <c:v>0.90856029641606983</c:v>
                </c:pt>
                <c:pt idx="26">
                  <c:v>0.88790400174260065</c:v>
                </c:pt>
                <c:pt idx="27">
                  <c:v>0.86623910534090276</c:v>
                </c:pt>
                <c:pt idx="28">
                  <c:v>0.84343266530174921</c:v>
                </c:pt>
                <c:pt idx="29">
                  <c:v>0.81932127060064586</c:v>
                </c:pt>
                <c:pt idx="30">
                  <c:v>0.76630943239355309</c:v>
                </c:pt>
                <c:pt idx="31">
                  <c:v>0.73680629972807732</c:v>
                </c:pt>
                <c:pt idx="32">
                  <c:v>0.6299605249474366</c:v>
                </c:pt>
                <c:pt idx="33">
                  <c:v>0.58480354764257325</c:v>
                </c:pt>
                <c:pt idx="34">
                  <c:v>0.53132928459130557</c:v>
                </c:pt>
                <c:pt idx="35">
                  <c:v>0.46415888336127786</c:v>
                </c:pt>
                <c:pt idx="36">
                  <c:v>0.36840314986403883</c:v>
                </c:pt>
                <c:pt idx="37">
                  <c:v>0.31072325059538602</c:v>
                </c:pt>
                <c:pt idx="38">
                  <c:v>0.2714417616594908</c:v>
                </c:pt>
                <c:pt idx="39">
                  <c:v>0.21544346900318845</c:v>
                </c:pt>
                <c:pt idx="40">
                  <c:v>0</c:v>
                </c:pt>
              </c:numCache>
            </c:numRef>
          </c:yVal>
          <c:smooth val="1"/>
          <c:extLst>
            <c:ext xmlns:c16="http://schemas.microsoft.com/office/drawing/2014/chart" uri="{C3380CC4-5D6E-409C-BE32-E72D297353CC}">
              <c16:uniqueId val="{00000000-68F9-477B-84EB-AC959BA21090}"/>
            </c:ext>
          </c:extLst>
        </c:ser>
        <c:ser>
          <c:idx val="1"/>
          <c:order val="1"/>
          <c:marker>
            <c:symbol val="x"/>
            <c:size val="7"/>
            <c:spPr>
              <a:noFill/>
              <a:ln w="19050">
                <a:solidFill>
                  <a:schemeClr val="tx1"/>
                </a:solidFill>
              </a:ln>
            </c:spPr>
          </c:marker>
          <c:xVal>
            <c:numRef>
              <c:f>Stress!$AD$41</c:f>
              <c:numCache>
                <c:formatCode>0.00</c:formatCode>
                <c:ptCount val="1"/>
                <c:pt idx="0">
                  <c:v>-0.16666666666666666</c:v>
                </c:pt>
              </c:numCache>
            </c:numRef>
          </c:xVal>
          <c:yVal>
            <c:numRef>
              <c:f>Stress!$AE$41</c:f>
              <c:numCache>
                <c:formatCode>0.00</c:formatCode>
                <c:ptCount val="1"/>
                <c:pt idx="0">
                  <c:v>0.5</c:v>
                </c:pt>
              </c:numCache>
            </c:numRef>
          </c:yVal>
          <c:smooth val="0"/>
          <c:extLst>
            <c:ext xmlns:c16="http://schemas.microsoft.com/office/drawing/2014/chart" uri="{C3380CC4-5D6E-409C-BE32-E72D297353CC}">
              <c16:uniqueId val="{00000001-68F9-477B-84EB-AC959BA21090}"/>
            </c:ext>
          </c:extLst>
        </c:ser>
        <c:ser>
          <c:idx val="2"/>
          <c:order val="2"/>
          <c:spPr>
            <a:ln w="15875">
              <a:solidFill>
                <a:sysClr val="windowText" lastClr="000000"/>
              </a:solidFill>
              <a:prstDash val="lgDash"/>
            </a:ln>
          </c:spPr>
          <c:marker>
            <c:symbol val="none"/>
          </c:marker>
          <c:xVal>
            <c:numRef>
              <c:f>Stress!$AF$33:$AF$34</c:f>
              <c:numCache>
                <c:formatCode>General</c:formatCode>
                <c:ptCount val="2"/>
                <c:pt idx="0">
                  <c:v>0</c:v>
                </c:pt>
                <c:pt idx="1">
                  <c:v>-0.3758054285670816</c:v>
                </c:pt>
              </c:numCache>
            </c:numRef>
          </c:xVal>
          <c:yVal>
            <c:numRef>
              <c:f>Stress!$AE$33:$AE$34</c:f>
              <c:numCache>
                <c:formatCode>General</c:formatCode>
                <c:ptCount val="2"/>
                <c:pt idx="0">
                  <c:v>0</c:v>
                </c:pt>
                <c:pt idx="1">
                  <c:v>1.1274162857012449</c:v>
                </c:pt>
              </c:numCache>
            </c:numRef>
          </c:yVal>
          <c:smooth val="0"/>
          <c:extLst>
            <c:ext xmlns:c16="http://schemas.microsoft.com/office/drawing/2014/chart" uri="{C3380CC4-5D6E-409C-BE32-E72D297353CC}">
              <c16:uniqueId val="{00000002-68F9-477B-84EB-AC959BA21090}"/>
            </c:ext>
          </c:extLst>
        </c:ser>
        <c:dLbls>
          <c:showLegendKey val="0"/>
          <c:showVal val="0"/>
          <c:showCatName val="0"/>
          <c:showSerName val="0"/>
          <c:showPercent val="0"/>
          <c:showBubbleSize val="0"/>
        </c:dLbls>
        <c:axId val="995981280"/>
        <c:axId val="995981672"/>
      </c:scatterChart>
      <c:valAx>
        <c:axId val="995981280"/>
        <c:scaling>
          <c:orientation val="minMax"/>
          <c:max val="1.2"/>
          <c:min val="-1.2"/>
        </c:scaling>
        <c:delete val="0"/>
        <c:axPos val="b"/>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1</a:t>
                </a:r>
              </a:p>
            </c:rich>
          </c:tx>
          <c:layout>
            <c:manualLayout>
              <c:xMode val="edge"/>
              <c:yMode val="edge"/>
              <c:x val="0.48298626131783956"/>
              <c:y val="0.91940530413067634"/>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995981672"/>
        <c:crosses val="autoZero"/>
        <c:crossBetween val="midCat"/>
        <c:majorUnit val="0.2"/>
      </c:valAx>
      <c:valAx>
        <c:axId val="995981672"/>
        <c:scaling>
          <c:orientation val="minMax"/>
          <c:max val="1.4"/>
          <c:min val="0"/>
        </c:scaling>
        <c:delete val="0"/>
        <c:axPos val="l"/>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2</a:t>
                </a:r>
              </a:p>
            </c:rich>
          </c:tx>
          <c:layout>
            <c:manualLayout>
              <c:xMode val="edge"/>
              <c:yMode val="edge"/>
              <c:x val="2.0708051714879893E-2"/>
              <c:y val="0.4163719978899062"/>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995981280"/>
        <c:crosses val="autoZero"/>
        <c:crossBetween val="midCat"/>
      </c:valAx>
      <c:spPr>
        <a:noFill/>
        <a:ln w="25400">
          <a:noFill/>
        </a:ln>
      </c:spPr>
    </c:plotArea>
    <c:plotVisOnly val="1"/>
    <c:dispBlanksAs val="gap"/>
    <c:showDLblsOverMax val="0"/>
  </c:chart>
  <c:spPr>
    <a:noFill/>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11974</xdr:colOff>
      <xdr:row>25</xdr:row>
      <xdr:rowOff>89807</xdr:rowOff>
    </xdr:from>
    <xdr:to>
      <xdr:col>9</xdr:col>
      <xdr:colOff>601979</xdr:colOff>
      <xdr:row>42</xdr:row>
      <xdr:rowOff>131717</xdr:rowOff>
    </xdr:to>
    <xdr:graphicFrame macro="">
      <xdr:nvGraphicFramePr>
        <xdr:cNvPr id="3125" name="Chart 1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426258</xdr:colOff>
      <xdr:row>23</xdr:row>
      <xdr:rowOff>169498</xdr:rowOff>
    </xdr:from>
    <xdr:ext cx="903837" cy="266996"/>
    <xdr:sp macro="" textlink="">
      <xdr:nvSpPr>
        <xdr:cNvPr id="111" name="TextBox 110"/>
        <xdr:cNvSpPr txBox="1"/>
      </xdr:nvSpPr>
      <xdr:spPr>
        <a:xfrm>
          <a:off x="2908201" y="4273412"/>
          <a:ext cx="903837" cy="2669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none" rtlCol="0" anchor="t">
          <a:spAutoFit/>
        </a:bodyPr>
        <a:lstStyle/>
        <a:p>
          <a:r>
            <a:rPr lang="en-CA" sz="1000">
              <a:latin typeface="XL-Viking" panose="020B0606030504020204" pitchFamily="34" charset="0"/>
              <a:ea typeface="XL-Viking" panose="020B0606030504020204" pitchFamily="34" charset="0"/>
              <a:cs typeface="XL-Viking" panose="020B0606030504020204" pitchFamily="34" charset="0"/>
            </a:rPr>
            <a:t>R</a:t>
          </a:r>
          <a:r>
            <a:rPr lang="en-CA" sz="1000" baseline="-25000">
              <a:latin typeface="XL-Viking" panose="020B0606030504020204" pitchFamily="34" charset="0"/>
              <a:ea typeface="XL-Viking" panose="020B0606030504020204" pitchFamily="34" charset="0"/>
              <a:cs typeface="XL-Viking" panose="020B0606030504020204" pitchFamily="34" charset="0"/>
            </a:rPr>
            <a:t>1</a:t>
          </a:r>
          <a:r>
            <a:rPr lang="en-CA" sz="1000" baseline="30000">
              <a:latin typeface="XL-Viking" panose="020B0606030504020204" pitchFamily="34" charset="0"/>
              <a:ea typeface="XL-Viking" panose="020B0606030504020204" pitchFamily="34" charset="0"/>
              <a:cs typeface="XL-Viking" panose="020B0606030504020204" pitchFamily="34" charset="0"/>
            </a:rPr>
            <a:t>A</a:t>
          </a:r>
          <a:r>
            <a:rPr lang="en-CA" sz="1000" baseline="0">
              <a:latin typeface="XL-Viking" panose="020B0606030504020204" pitchFamily="34" charset="0"/>
              <a:ea typeface="XL-Viking" panose="020B0606030504020204" pitchFamily="34" charset="0"/>
              <a:cs typeface="XL-Viking" panose="020B0606030504020204" pitchFamily="34" charset="0"/>
            </a:rPr>
            <a:t> + R</a:t>
          </a:r>
          <a:r>
            <a:rPr lang="en-CA" sz="1000" baseline="-25000">
              <a:latin typeface="XL-Viking" panose="020B0606030504020204" pitchFamily="34" charset="0"/>
              <a:ea typeface="XL-Viking" panose="020B0606030504020204" pitchFamily="34" charset="0"/>
              <a:cs typeface="XL-Viking" panose="020B0606030504020204" pitchFamily="34" charset="0"/>
            </a:rPr>
            <a:t>2</a:t>
          </a:r>
          <a:r>
            <a:rPr lang="en-CA" sz="1000" b="0" baseline="30000">
              <a:latin typeface="XL-Viking" panose="020B0606030504020204" pitchFamily="34" charset="0"/>
              <a:ea typeface="XL-Viking" panose="020B0606030504020204" pitchFamily="34" charset="0"/>
              <a:cs typeface="XL-Viking" panose="020B0606030504020204" pitchFamily="34" charset="0"/>
            </a:rPr>
            <a:t>B</a:t>
          </a:r>
          <a:r>
            <a:rPr lang="en-CA" sz="1000" baseline="0">
              <a:latin typeface="XL-Viking" panose="020B0606030504020204" pitchFamily="34" charset="0"/>
              <a:ea typeface="XL-Viking" panose="020B0606030504020204" pitchFamily="34" charset="0"/>
              <a:cs typeface="XL-Viking" panose="020B0606030504020204" pitchFamily="34" charset="0"/>
            </a:rPr>
            <a:t> = 1</a:t>
          </a:r>
          <a:endParaRPr lang="en-CA" sz="1000">
            <a:latin typeface="XL-Viking" panose="020B0606030504020204" pitchFamily="34" charset="0"/>
            <a:ea typeface="XL-Viking" panose="020B0606030504020204" pitchFamily="34" charset="0"/>
            <a:cs typeface="XL-Viking" panose="020B0606030504020204" pitchFamily="34" charset="0"/>
          </a:endParaRPr>
        </a:p>
      </xdr:txBody>
    </xdr:sp>
    <xdr:clientData/>
  </xdr:oneCellAnchor>
  <xdr:twoCellAnchor>
    <xdr:from>
      <xdr:col>0</xdr:col>
      <xdr:colOff>40822</xdr:colOff>
      <xdr:row>7</xdr:row>
      <xdr:rowOff>40821</xdr:rowOff>
    </xdr:from>
    <xdr:to>
      <xdr:col>4</xdr:col>
      <xdr:colOff>66675</xdr:colOff>
      <xdr:row>10</xdr:row>
      <xdr:rowOff>145236</xdr:rowOff>
    </xdr:to>
    <xdr:grpSp>
      <xdr:nvGrpSpPr>
        <xdr:cNvPr id="5" name="Group 4"/>
        <xdr:cNvGrpSpPr/>
      </xdr:nvGrpSpPr>
      <xdr:grpSpPr>
        <a:xfrm>
          <a:off x="40822" y="1260021"/>
          <a:ext cx="2507796" cy="626929"/>
          <a:chOff x="40822" y="1267641"/>
          <a:chExt cx="2570933" cy="630195"/>
        </a:xfrm>
      </xdr:grpSpPr>
      <xdr:pic>
        <xdr:nvPicPr>
          <xdr:cNvPr id="6" name="Picture 5">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 name="Picture 6"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showGridLines="0" workbookViewId="0"/>
  </sheetViews>
  <sheetFormatPr defaultColWidth="8.6640625" defaultRowHeight="13.2" x14ac:dyDescent="0.25"/>
  <sheetData>
    <row r="1" spans="1:52" x14ac:dyDescent="0.25">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25">
      <c r="A11" s="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17"/>
    <col min="3" max="3" width="10.6640625" style="17" bestFit="1" customWidth="1"/>
    <col min="4" max="11" width="9.109375" style="17"/>
    <col min="12" max="12" width="5.44140625" style="10" customWidth="1"/>
    <col min="13" max="17" width="5.33203125" style="45" customWidth="1"/>
    <col min="18" max="19" width="5.33203125" style="46" customWidth="1"/>
    <col min="20" max="25" width="9.109375" style="48"/>
    <col min="26" max="16384" width="9.109375" style="17"/>
  </cols>
  <sheetData>
    <row r="1" spans="1:25" s="10" customFormat="1" ht="13.8" x14ac:dyDescent="0.3">
      <c r="A1" s="3"/>
      <c r="B1" s="4" t="s">
        <v>7</v>
      </c>
      <c r="C1" s="5" t="s">
        <v>4</v>
      </c>
      <c r="D1" s="3"/>
      <c r="E1" s="3"/>
      <c r="F1" s="4" t="s">
        <v>16</v>
      </c>
      <c r="G1" s="6"/>
      <c r="H1" s="3"/>
      <c r="I1" s="3"/>
      <c r="J1" s="3"/>
      <c r="K1" s="3"/>
      <c r="M1" s="41"/>
      <c r="N1" s="41"/>
      <c r="O1" s="41"/>
      <c r="P1" s="41"/>
      <c r="Q1" s="41"/>
      <c r="R1" s="41"/>
      <c r="S1" s="41"/>
      <c r="T1" s="42"/>
      <c r="U1" s="42"/>
      <c r="V1" s="42"/>
      <c r="W1" s="43"/>
      <c r="X1" s="44"/>
      <c r="Y1" s="42"/>
    </row>
    <row r="2" spans="1:25" s="10" customFormat="1" ht="13.8" x14ac:dyDescent="0.3">
      <c r="A2" s="3"/>
      <c r="B2" s="4" t="s">
        <v>8</v>
      </c>
      <c r="C2" s="5" t="s">
        <v>9</v>
      </c>
      <c r="D2" s="3"/>
      <c r="E2" s="3"/>
      <c r="F2" s="4" t="s">
        <v>10</v>
      </c>
      <c r="G2" s="5"/>
      <c r="H2" s="3"/>
      <c r="I2" s="3"/>
      <c r="J2" s="3"/>
      <c r="K2" s="3"/>
      <c r="M2" s="41"/>
      <c r="N2" s="41"/>
      <c r="O2" s="41"/>
      <c r="P2" s="41"/>
      <c r="Q2" s="41"/>
      <c r="R2" s="41"/>
      <c r="S2" s="41"/>
      <c r="T2" s="42"/>
      <c r="U2" s="42"/>
      <c r="V2" s="42"/>
      <c r="W2" s="43"/>
      <c r="X2" s="44"/>
      <c r="Y2" s="42"/>
    </row>
    <row r="3" spans="1:25" s="10" customFormat="1" ht="13.8" x14ac:dyDescent="0.3">
      <c r="A3" s="3"/>
      <c r="B3" s="4" t="s">
        <v>1</v>
      </c>
      <c r="C3" s="7"/>
      <c r="D3" s="3"/>
      <c r="E3" s="3"/>
      <c r="F3" s="4" t="s">
        <v>0</v>
      </c>
      <c r="G3" s="5"/>
      <c r="H3" s="3"/>
      <c r="I3" s="3"/>
      <c r="J3" s="3"/>
      <c r="K3" s="3"/>
      <c r="M3" s="41"/>
      <c r="N3" s="41"/>
      <c r="O3" s="41"/>
      <c r="P3" s="41"/>
      <c r="Q3" s="41"/>
      <c r="R3" s="41"/>
      <c r="S3" s="41"/>
      <c r="T3" s="42"/>
      <c r="U3" s="42"/>
      <c r="V3" s="42"/>
      <c r="W3" s="43"/>
      <c r="X3" s="44"/>
      <c r="Y3" s="42"/>
    </row>
    <row r="4" spans="1:25" s="10" customFormat="1" ht="13.8" x14ac:dyDescent="0.3">
      <c r="A4" s="3"/>
      <c r="B4" s="4" t="s">
        <v>19</v>
      </c>
      <c r="C4" s="6"/>
      <c r="D4" s="3"/>
      <c r="E4" s="3"/>
      <c r="F4" s="4" t="s">
        <v>20</v>
      </c>
      <c r="G4" s="5" t="s">
        <v>21</v>
      </c>
      <c r="H4" s="3"/>
      <c r="I4" s="3"/>
      <c r="J4" s="3"/>
      <c r="K4" s="3"/>
      <c r="M4" s="41"/>
      <c r="N4" s="41"/>
      <c r="O4" s="41"/>
      <c r="P4" s="41"/>
      <c r="Q4" s="45"/>
      <c r="R4" s="46"/>
      <c r="S4" s="46"/>
      <c r="T4" s="42"/>
      <c r="U4" s="42"/>
      <c r="V4" s="42"/>
      <c r="W4" s="43"/>
      <c r="X4" s="44"/>
      <c r="Y4" s="42"/>
    </row>
    <row r="5" spans="1:25" s="10" customFormat="1" ht="13.8" x14ac:dyDescent="0.3">
      <c r="A5" s="3"/>
      <c r="B5" s="4" t="s">
        <v>22</v>
      </c>
      <c r="C5" s="6"/>
      <c r="D5" s="3"/>
      <c r="E5" s="4"/>
      <c r="F5" s="3"/>
      <c r="G5" s="3"/>
      <c r="H5" s="3"/>
      <c r="I5" s="3"/>
      <c r="J5" s="3"/>
      <c r="K5" s="3"/>
      <c r="M5" s="41"/>
      <c r="N5" s="41"/>
      <c r="O5" s="41"/>
      <c r="P5" s="41"/>
      <c r="Q5" s="45"/>
      <c r="R5" s="46"/>
      <c r="S5" s="46"/>
      <c r="T5" s="42"/>
      <c r="U5" s="42"/>
      <c r="V5" s="42"/>
      <c r="W5" s="43"/>
      <c r="X5" s="44"/>
      <c r="Y5" s="42"/>
    </row>
    <row r="6" spans="1:25" s="10" customFormat="1" ht="13.8" x14ac:dyDescent="0.3">
      <c r="A6" s="3"/>
      <c r="B6" s="3" t="s">
        <v>11</v>
      </c>
      <c r="C6" s="8"/>
      <c r="D6" s="3"/>
      <c r="E6" s="3"/>
      <c r="F6" s="3"/>
      <c r="G6" s="3"/>
      <c r="H6" s="3"/>
      <c r="I6" s="3"/>
      <c r="J6" s="3"/>
      <c r="K6" s="3"/>
      <c r="M6" s="41"/>
      <c r="N6" s="41"/>
      <c r="O6" s="41"/>
      <c r="P6" s="41"/>
      <c r="Q6" s="45"/>
      <c r="R6" s="46"/>
      <c r="S6" s="46"/>
      <c r="T6" s="42"/>
      <c r="U6" s="42"/>
      <c r="V6" s="42"/>
      <c r="W6" s="43"/>
      <c r="X6" s="44"/>
      <c r="Y6" s="42"/>
    </row>
    <row r="7" spans="1:25" s="10" customFormat="1" ht="13.8" x14ac:dyDescent="0.3">
      <c r="A7" s="3"/>
      <c r="B7" s="3"/>
      <c r="C7" s="3"/>
      <c r="D7" s="3"/>
      <c r="E7" s="3"/>
      <c r="F7" s="3"/>
      <c r="G7" s="3"/>
      <c r="H7" s="3"/>
      <c r="I7" s="3"/>
      <c r="J7" s="3"/>
      <c r="K7" s="3"/>
      <c r="M7" s="41"/>
      <c r="N7" s="41"/>
      <c r="O7" s="41"/>
      <c r="P7" s="41"/>
      <c r="Q7" s="45"/>
      <c r="R7" s="46"/>
      <c r="S7" s="46"/>
      <c r="T7" s="42"/>
      <c r="U7" s="42"/>
      <c r="V7" s="42"/>
      <c r="W7" s="43"/>
      <c r="X7" s="44"/>
      <c r="Y7" s="42"/>
    </row>
    <row r="8" spans="1:25" s="10" customFormat="1" ht="13.8" x14ac:dyDescent="0.3">
      <c r="A8" s="9"/>
      <c r="E8" s="11"/>
      <c r="F8" s="12"/>
      <c r="H8" s="13"/>
      <c r="I8" s="11"/>
      <c r="J8" s="14"/>
      <c r="K8" s="15"/>
      <c r="L8" s="32"/>
      <c r="M8" s="41"/>
      <c r="N8" s="41"/>
      <c r="O8" s="41"/>
      <c r="P8" s="41"/>
      <c r="Q8" s="45"/>
      <c r="R8" s="46"/>
      <c r="S8" s="46"/>
      <c r="T8" s="42"/>
      <c r="U8" s="42"/>
      <c r="V8" s="42"/>
      <c r="W8" s="42"/>
      <c r="X8" s="42"/>
      <c r="Y8" s="42"/>
    </row>
    <row r="9" spans="1:25" s="10" customFormat="1" ht="13.8" x14ac:dyDescent="0.3">
      <c r="E9" s="11"/>
      <c r="F9" s="13"/>
      <c r="H9" s="13"/>
      <c r="I9" s="11"/>
      <c r="J9" s="15"/>
      <c r="K9" s="15"/>
      <c r="L9" s="32"/>
      <c r="M9" s="41"/>
      <c r="N9" s="41"/>
      <c r="O9" s="41"/>
      <c r="P9" s="41"/>
      <c r="Q9" s="45"/>
      <c r="R9" s="46"/>
      <c r="S9" s="46"/>
      <c r="T9" s="42"/>
      <c r="U9" s="42"/>
      <c r="V9" s="42"/>
      <c r="W9" s="42"/>
      <c r="X9" s="42"/>
      <c r="Y9" s="42"/>
    </row>
    <row r="10" spans="1:25" s="10" customFormat="1" ht="13.8" x14ac:dyDescent="0.3">
      <c r="E10" s="11"/>
      <c r="F10" s="13"/>
      <c r="H10" s="13"/>
      <c r="I10" s="11"/>
      <c r="J10" s="12"/>
      <c r="K10" s="13"/>
      <c r="L10" s="32"/>
      <c r="M10" s="41"/>
      <c r="N10" s="41"/>
      <c r="O10" s="41"/>
      <c r="P10" s="41"/>
      <c r="Q10" s="45"/>
      <c r="R10" s="46"/>
      <c r="S10" s="46"/>
      <c r="T10" s="42"/>
      <c r="U10" s="42"/>
      <c r="V10" s="42"/>
      <c r="W10" s="42"/>
      <c r="X10" s="42"/>
      <c r="Y10" s="42"/>
    </row>
    <row r="11" spans="1:25" s="10" customFormat="1" ht="13.8" x14ac:dyDescent="0.3">
      <c r="E11" s="11"/>
      <c r="F11" s="13"/>
      <c r="I11" s="16"/>
      <c r="J11" s="12"/>
      <c r="M11" s="41"/>
      <c r="N11" s="41"/>
      <c r="O11" s="41"/>
      <c r="P11" s="41"/>
      <c r="Q11" s="41"/>
      <c r="R11" s="41"/>
      <c r="S11" s="41"/>
      <c r="T11" s="42"/>
      <c r="U11" s="42"/>
      <c r="V11" s="42"/>
      <c r="W11" s="42"/>
      <c r="X11" s="42"/>
      <c r="Y11" s="42"/>
    </row>
    <row r="12" spans="1:25" x14ac:dyDescent="0.3">
      <c r="C12" s="18" t="str">
        <f>G4</f>
        <v>IMPORTANT INFORMATION</v>
      </c>
      <c r="M12" s="41"/>
      <c r="N12" s="41"/>
      <c r="O12" s="41"/>
      <c r="P12" s="41"/>
      <c r="Q12" s="47"/>
      <c r="R12" s="47"/>
      <c r="S12" s="47"/>
    </row>
    <row r="13" spans="1:25" s="10" customFormat="1" ht="13.8" x14ac:dyDescent="0.3">
      <c r="M13" s="41"/>
      <c r="N13" s="41"/>
      <c r="O13" s="41"/>
      <c r="P13" s="41"/>
      <c r="Q13" s="41"/>
      <c r="R13" s="41"/>
      <c r="S13" s="41"/>
      <c r="T13" s="42"/>
      <c r="U13" s="42"/>
      <c r="V13" s="42"/>
      <c r="W13" s="42"/>
      <c r="X13" s="42"/>
      <c r="Y13" s="42"/>
    </row>
    <row r="14" spans="1:25" s="10" customFormat="1" ht="13.8" x14ac:dyDescent="0.3">
      <c r="B14" s="19" t="s">
        <v>23</v>
      </c>
      <c r="M14" s="41"/>
      <c r="N14" s="41"/>
      <c r="O14" s="41"/>
      <c r="P14" s="41"/>
      <c r="Q14" s="41"/>
      <c r="R14" s="41"/>
      <c r="S14" s="41"/>
      <c r="T14" s="42"/>
      <c r="U14" s="42"/>
      <c r="V14" s="42"/>
      <c r="W14" s="42"/>
      <c r="X14" s="42"/>
      <c r="Y14" s="42"/>
    </row>
    <row r="15" spans="1:25" s="10" customFormat="1" ht="13.8" x14ac:dyDescent="0.3">
      <c r="A15" s="20"/>
      <c r="K15" s="20"/>
      <c r="M15" s="45"/>
      <c r="N15" s="45"/>
      <c r="O15" s="45"/>
      <c r="P15" s="45"/>
      <c r="Q15" s="45"/>
      <c r="R15" s="46"/>
      <c r="S15" s="46"/>
      <c r="T15" s="42"/>
      <c r="U15" s="42"/>
      <c r="V15" s="42"/>
      <c r="W15" s="42"/>
      <c r="X15" s="42"/>
      <c r="Y15" s="42"/>
    </row>
    <row r="16" spans="1:25" s="10" customFormat="1" ht="12.75" customHeight="1" x14ac:dyDescent="0.3">
      <c r="B16" s="78" t="s">
        <v>49</v>
      </c>
      <c r="C16" s="78"/>
      <c r="D16" s="78"/>
      <c r="E16" s="78"/>
      <c r="F16" s="78"/>
      <c r="G16" s="78"/>
      <c r="H16" s="78"/>
      <c r="I16" s="78"/>
      <c r="J16" s="78"/>
      <c r="M16" s="45"/>
      <c r="N16" s="45"/>
      <c r="O16" s="45"/>
      <c r="P16" s="45"/>
      <c r="Q16" s="45"/>
      <c r="R16" s="46"/>
      <c r="S16" s="46"/>
      <c r="T16" s="42"/>
      <c r="U16" s="42"/>
      <c r="V16" s="42"/>
      <c r="W16" s="42"/>
      <c r="X16" s="42"/>
      <c r="Y16" s="42"/>
    </row>
    <row r="17" spans="1:25" s="10" customFormat="1" ht="13.8" x14ac:dyDescent="0.3">
      <c r="B17" s="78"/>
      <c r="C17" s="78"/>
      <c r="D17" s="78"/>
      <c r="E17" s="78"/>
      <c r="F17" s="78"/>
      <c r="G17" s="78"/>
      <c r="H17" s="78"/>
      <c r="I17" s="78"/>
      <c r="J17" s="78"/>
      <c r="M17" s="45"/>
      <c r="N17" s="45"/>
      <c r="O17" s="45"/>
      <c r="P17" s="45"/>
      <c r="Q17" s="45"/>
      <c r="R17" s="46"/>
      <c r="S17" s="46"/>
      <c r="T17" s="42"/>
      <c r="U17" s="42"/>
      <c r="V17" s="42"/>
      <c r="W17" s="42"/>
      <c r="X17" s="42"/>
      <c r="Y17" s="42"/>
    </row>
    <row r="18" spans="1:25" s="10" customFormat="1" ht="13.8" x14ac:dyDescent="0.3">
      <c r="B18" s="78"/>
      <c r="C18" s="78"/>
      <c r="D18" s="78"/>
      <c r="E18" s="78"/>
      <c r="F18" s="78"/>
      <c r="G18" s="78"/>
      <c r="H18" s="78"/>
      <c r="I18" s="78"/>
      <c r="J18" s="78"/>
      <c r="M18" s="45"/>
      <c r="N18" s="45"/>
      <c r="O18" s="45"/>
      <c r="P18" s="45"/>
      <c r="Q18" s="45"/>
      <c r="R18" s="46"/>
      <c r="S18" s="46"/>
      <c r="T18" s="42"/>
      <c r="U18" s="42"/>
      <c r="V18" s="42"/>
      <c r="W18" s="42"/>
      <c r="X18" s="42"/>
      <c r="Y18" s="42"/>
    </row>
    <row r="19" spans="1:25" s="10" customFormat="1" ht="13.8" x14ac:dyDescent="0.3">
      <c r="B19" s="78"/>
      <c r="C19" s="78"/>
      <c r="D19" s="78"/>
      <c r="E19" s="78"/>
      <c r="F19" s="78"/>
      <c r="G19" s="78"/>
      <c r="H19" s="78"/>
      <c r="I19" s="78"/>
      <c r="J19" s="78"/>
      <c r="M19" s="45"/>
      <c r="N19" s="45"/>
      <c r="O19" s="45"/>
      <c r="P19" s="45"/>
      <c r="Q19" s="45"/>
      <c r="R19" s="46"/>
      <c r="S19" s="46"/>
      <c r="T19" s="42"/>
      <c r="U19" s="42"/>
      <c r="V19" s="42"/>
      <c r="W19" s="42"/>
      <c r="X19" s="42"/>
      <c r="Y19" s="42"/>
    </row>
    <row r="20" spans="1:25" s="10" customFormat="1" ht="12.75" customHeight="1" x14ac:dyDescent="0.3">
      <c r="A20" s="20"/>
      <c r="B20" s="21" t="s">
        <v>42</v>
      </c>
      <c r="C20" s="20"/>
      <c r="D20" s="20"/>
      <c r="E20" s="20"/>
      <c r="F20" s="20"/>
      <c r="G20" s="20"/>
      <c r="H20" s="20"/>
      <c r="I20" s="20"/>
      <c r="J20" s="20"/>
      <c r="K20" s="20"/>
      <c r="M20" s="45"/>
      <c r="N20" s="45"/>
      <c r="O20" s="45"/>
      <c r="P20" s="45"/>
      <c r="Q20" s="45"/>
      <c r="R20" s="46"/>
      <c r="S20" s="46"/>
      <c r="T20" s="42"/>
      <c r="U20" s="42"/>
      <c r="V20" s="42"/>
      <c r="W20" s="42"/>
      <c r="X20" s="42"/>
      <c r="Y20" s="42"/>
    </row>
    <row r="21" spans="1:25" s="10" customFormat="1" ht="13.8" x14ac:dyDescent="0.3">
      <c r="A21" s="20"/>
      <c r="B21" s="21"/>
      <c r="C21" s="20"/>
      <c r="D21" s="20"/>
      <c r="E21" s="20"/>
      <c r="F21" s="20"/>
      <c r="G21" s="20"/>
      <c r="H21" s="20"/>
      <c r="I21" s="20"/>
      <c r="J21" s="20"/>
      <c r="K21" s="20"/>
      <c r="M21" s="45"/>
      <c r="N21" s="45"/>
      <c r="O21" s="45"/>
      <c r="P21" s="45"/>
      <c r="Q21" s="45"/>
      <c r="R21" s="46"/>
      <c r="S21" s="46"/>
      <c r="T21" s="42"/>
      <c r="U21" s="42"/>
      <c r="V21" s="42"/>
      <c r="W21" s="42"/>
      <c r="X21" s="42"/>
      <c r="Y21" s="42"/>
    </row>
    <row r="22" spans="1:25" s="10" customFormat="1" ht="13.8" x14ac:dyDescent="0.3">
      <c r="A22" s="20"/>
      <c r="B22" s="78" t="s">
        <v>50</v>
      </c>
      <c r="C22" s="78"/>
      <c r="D22" s="78"/>
      <c r="E22" s="78"/>
      <c r="F22" s="78"/>
      <c r="G22" s="78"/>
      <c r="H22" s="78"/>
      <c r="I22" s="78"/>
      <c r="J22" s="78"/>
      <c r="K22" s="20"/>
      <c r="M22" s="45"/>
      <c r="N22" s="45"/>
      <c r="O22" s="45"/>
      <c r="P22" s="45"/>
      <c r="Q22" s="45"/>
      <c r="R22" s="46"/>
      <c r="S22" s="46"/>
      <c r="T22" s="42"/>
      <c r="U22" s="42"/>
      <c r="V22" s="42"/>
      <c r="W22" s="42"/>
      <c r="X22" s="42"/>
      <c r="Y22" s="42"/>
    </row>
    <row r="23" spans="1:25" s="10" customFormat="1" ht="13.8" x14ac:dyDescent="0.3">
      <c r="A23" s="20"/>
      <c r="B23" s="78"/>
      <c r="C23" s="78"/>
      <c r="D23" s="78"/>
      <c r="E23" s="78"/>
      <c r="F23" s="78"/>
      <c r="G23" s="78"/>
      <c r="H23" s="78"/>
      <c r="I23" s="78"/>
      <c r="J23" s="78"/>
      <c r="K23" s="20"/>
      <c r="M23" s="45"/>
      <c r="N23" s="45"/>
      <c r="O23" s="45"/>
      <c r="P23" s="45"/>
      <c r="Q23" s="45"/>
      <c r="R23" s="46"/>
      <c r="S23" s="49"/>
      <c r="T23" s="42"/>
      <c r="U23" s="42"/>
      <c r="V23" s="42"/>
      <c r="W23" s="42"/>
      <c r="X23" s="42"/>
      <c r="Y23" s="42"/>
    </row>
    <row r="24" spans="1:25" s="10" customFormat="1" ht="13.8" x14ac:dyDescent="0.3">
      <c r="A24" s="20"/>
      <c r="B24" s="78"/>
      <c r="C24" s="78"/>
      <c r="D24" s="78"/>
      <c r="E24" s="78"/>
      <c r="F24" s="78"/>
      <c r="G24" s="78"/>
      <c r="H24" s="78"/>
      <c r="I24" s="78"/>
      <c r="J24" s="78"/>
      <c r="K24" s="20"/>
      <c r="M24" s="45"/>
      <c r="N24" s="45"/>
      <c r="O24" s="45"/>
      <c r="P24" s="45"/>
      <c r="Q24" s="45"/>
      <c r="R24" s="46"/>
      <c r="S24" s="49"/>
      <c r="T24" s="42"/>
      <c r="U24" s="42"/>
      <c r="V24" s="42"/>
      <c r="W24" s="42"/>
      <c r="X24" s="42"/>
      <c r="Y24" s="42"/>
    </row>
    <row r="25" spans="1:25" s="10" customFormat="1" ht="12.75" customHeight="1" x14ac:dyDescent="0.3">
      <c r="A25" s="20"/>
      <c r="B25" s="77"/>
      <c r="C25" s="77"/>
      <c r="D25" s="77"/>
      <c r="E25" s="77"/>
      <c r="F25" s="80" t="s">
        <v>65</v>
      </c>
      <c r="G25" s="77"/>
      <c r="H25" s="77"/>
      <c r="I25" s="77"/>
      <c r="J25" s="77"/>
      <c r="K25" s="20"/>
      <c r="M25" s="45"/>
      <c r="N25" s="45"/>
      <c r="O25" s="45"/>
      <c r="P25" s="45"/>
      <c r="Q25" s="45"/>
      <c r="R25" s="46"/>
      <c r="S25" s="46"/>
      <c r="T25" s="42"/>
      <c r="U25" s="42"/>
      <c r="V25" s="42"/>
      <c r="W25" s="42"/>
      <c r="X25" s="42"/>
      <c r="Y25" s="42"/>
    </row>
    <row r="26" spans="1:25" s="10" customFormat="1" ht="13.8" x14ac:dyDescent="0.3">
      <c r="A26" s="20"/>
      <c r="B26" s="78" t="s">
        <v>51</v>
      </c>
      <c r="C26" s="78"/>
      <c r="D26" s="78"/>
      <c r="E26" s="78"/>
      <c r="F26" s="78"/>
      <c r="G26" s="78"/>
      <c r="H26" s="78"/>
      <c r="I26" s="78"/>
      <c r="J26" s="78"/>
      <c r="K26" s="20"/>
      <c r="M26" s="45"/>
      <c r="N26" s="45"/>
      <c r="O26" s="45"/>
      <c r="P26" s="45"/>
      <c r="Q26" s="45"/>
      <c r="R26" s="46"/>
      <c r="S26" s="46"/>
      <c r="T26" s="42"/>
      <c r="U26" s="42"/>
      <c r="V26" s="42"/>
      <c r="W26" s="42"/>
      <c r="X26" s="42"/>
      <c r="Y26" s="42"/>
    </row>
    <row r="27" spans="1:25" s="10" customFormat="1" ht="13.8" x14ac:dyDescent="0.3">
      <c r="A27" s="20"/>
      <c r="B27" s="78"/>
      <c r="C27" s="78"/>
      <c r="D27" s="78"/>
      <c r="E27" s="78"/>
      <c r="F27" s="78"/>
      <c r="G27" s="78"/>
      <c r="H27" s="78"/>
      <c r="I27" s="78"/>
      <c r="J27" s="78"/>
      <c r="K27" s="20"/>
      <c r="M27" s="45"/>
      <c r="N27" s="45"/>
      <c r="O27" s="45"/>
      <c r="P27" s="45"/>
      <c r="Q27" s="45"/>
      <c r="R27" s="46"/>
      <c r="S27" s="46"/>
      <c r="T27" s="42"/>
      <c r="U27" s="42"/>
      <c r="V27" s="42"/>
      <c r="W27" s="42"/>
      <c r="X27" s="42"/>
      <c r="Y27" s="42"/>
    </row>
    <row r="28" spans="1:25" s="10" customFormat="1" ht="13.8" x14ac:dyDescent="0.3">
      <c r="A28" s="20"/>
      <c r="B28" s="77"/>
      <c r="C28" s="77"/>
      <c r="D28" s="77"/>
      <c r="E28" s="77"/>
      <c r="F28" s="77"/>
      <c r="G28" s="77"/>
      <c r="H28" s="77"/>
      <c r="I28" s="77"/>
      <c r="J28" s="77"/>
      <c r="K28" s="20"/>
      <c r="M28" s="45"/>
      <c r="N28" s="45"/>
      <c r="O28" s="45"/>
      <c r="P28" s="45"/>
      <c r="Q28" s="45"/>
      <c r="R28" s="46"/>
      <c r="S28" s="46"/>
      <c r="T28" s="42"/>
      <c r="U28" s="42"/>
      <c r="V28" s="42"/>
      <c r="W28" s="42"/>
      <c r="X28" s="42"/>
      <c r="Y28" s="42"/>
    </row>
    <row r="29" spans="1:25" s="10" customFormat="1" ht="13.8" x14ac:dyDescent="0.3">
      <c r="A29" s="20"/>
      <c r="B29" s="78" t="s">
        <v>52</v>
      </c>
      <c r="C29" s="78"/>
      <c r="D29" s="78"/>
      <c r="E29" s="78"/>
      <c r="F29" s="78"/>
      <c r="G29" s="78"/>
      <c r="H29" s="78"/>
      <c r="I29" s="78"/>
      <c r="J29" s="78"/>
      <c r="K29" s="20"/>
      <c r="M29" s="45"/>
      <c r="N29" s="45"/>
      <c r="O29" s="45"/>
      <c r="P29" s="45"/>
      <c r="Q29" s="45"/>
      <c r="R29" s="46"/>
      <c r="S29" s="46"/>
      <c r="T29" s="42"/>
      <c r="U29" s="42"/>
      <c r="V29" s="42"/>
      <c r="W29" s="42"/>
      <c r="X29" s="42"/>
      <c r="Y29" s="42"/>
    </row>
    <row r="30" spans="1:25" s="10" customFormat="1" ht="13.8" x14ac:dyDescent="0.3">
      <c r="A30" s="20"/>
      <c r="B30" s="78"/>
      <c r="C30" s="78"/>
      <c r="D30" s="78"/>
      <c r="E30" s="78"/>
      <c r="F30" s="78"/>
      <c r="G30" s="78"/>
      <c r="H30" s="78"/>
      <c r="I30" s="78"/>
      <c r="J30" s="78"/>
      <c r="K30" s="20"/>
      <c r="M30" s="45"/>
      <c r="N30" s="45"/>
      <c r="O30" s="45"/>
      <c r="P30" s="45"/>
      <c r="Q30" s="45"/>
      <c r="R30" s="46"/>
      <c r="S30" s="46"/>
      <c r="T30" s="42"/>
      <c r="U30" s="42"/>
      <c r="V30" s="42"/>
      <c r="W30" s="42"/>
      <c r="X30" s="42"/>
      <c r="Y30" s="42"/>
    </row>
    <row r="31" spans="1:25" s="10" customFormat="1" ht="12.75" customHeight="1" x14ac:dyDescent="0.3">
      <c r="A31" s="20"/>
      <c r="B31" s="78"/>
      <c r="C31" s="78"/>
      <c r="D31" s="78"/>
      <c r="E31" s="78"/>
      <c r="F31" s="78"/>
      <c r="G31" s="78"/>
      <c r="H31" s="78"/>
      <c r="I31" s="78"/>
      <c r="J31" s="78"/>
      <c r="K31" s="20"/>
      <c r="M31" s="45"/>
      <c r="N31" s="45"/>
      <c r="O31" s="45"/>
      <c r="P31" s="45"/>
      <c r="Q31" s="45"/>
      <c r="R31" s="46"/>
      <c r="S31" s="46"/>
      <c r="T31" s="42"/>
      <c r="U31" s="42"/>
      <c r="V31" s="42"/>
      <c r="W31" s="42"/>
      <c r="X31" s="42"/>
      <c r="Y31" s="42"/>
    </row>
    <row r="32" spans="1:25" s="10" customFormat="1" ht="13.8" x14ac:dyDescent="0.3">
      <c r="A32" s="20"/>
      <c r="B32" s="78"/>
      <c r="C32" s="78"/>
      <c r="D32" s="78"/>
      <c r="E32" s="78"/>
      <c r="F32" s="78"/>
      <c r="G32" s="78"/>
      <c r="H32" s="78"/>
      <c r="I32" s="78"/>
      <c r="J32" s="78"/>
      <c r="K32" s="20"/>
      <c r="M32" s="45"/>
      <c r="N32" s="45"/>
      <c r="O32" s="45"/>
      <c r="P32" s="45"/>
      <c r="Q32" s="45"/>
      <c r="R32" s="46"/>
      <c r="S32" s="46"/>
      <c r="T32" s="42"/>
      <c r="U32" s="42"/>
      <c r="V32" s="42"/>
      <c r="W32" s="42"/>
      <c r="X32" s="42"/>
      <c r="Y32" s="42"/>
    </row>
    <row r="33" spans="1:25" s="10" customFormat="1" ht="12.75" customHeight="1" x14ac:dyDescent="0.3">
      <c r="A33" s="20"/>
      <c r="B33" s="78"/>
      <c r="C33" s="78"/>
      <c r="D33" s="78"/>
      <c r="E33" s="78"/>
      <c r="F33" s="78"/>
      <c r="G33" s="78"/>
      <c r="H33" s="78"/>
      <c r="I33" s="78"/>
      <c r="J33" s="78"/>
      <c r="K33" s="20"/>
      <c r="M33" s="45"/>
      <c r="N33" s="45"/>
      <c r="O33" s="45"/>
      <c r="P33" s="45"/>
      <c r="Q33" s="45"/>
      <c r="R33" s="46"/>
      <c r="S33" s="46"/>
      <c r="T33" s="42"/>
      <c r="U33" s="42"/>
      <c r="V33" s="42"/>
      <c r="W33" s="42"/>
      <c r="X33" s="42"/>
      <c r="Y33" s="42"/>
    </row>
    <row r="34" spans="1:25" s="10" customFormat="1" ht="13.8" x14ac:dyDescent="0.3">
      <c r="A34" s="20"/>
      <c r="B34" s="77"/>
      <c r="C34" s="77"/>
      <c r="D34" s="81" t="s">
        <v>24</v>
      </c>
      <c r="E34" s="81"/>
      <c r="F34" s="81"/>
      <c r="G34" s="81"/>
      <c r="H34" s="81"/>
      <c r="I34" s="77"/>
      <c r="J34" s="77"/>
      <c r="K34" s="20"/>
      <c r="M34" s="45"/>
      <c r="N34" s="45"/>
      <c r="O34" s="45"/>
      <c r="P34" s="45"/>
      <c r="Q34" s="45"/>
      <c r="R34" s="46"/>
      <c r="S34" s="49"/>
      <c r="T34" s="42"/>
      <c r="U34" s="42"/>
      <c r="V34" s="42"/>
      <c r="W34" s="42"/>
      <c r="X34" s="42"/>
      <c r="Y34" s="42"/>
    </row>
    <row r="35" spans="1:25" s="10" customFormat="1" ht="13.8" x14ac:dyDescent="0.3">
      <c r="A35" s="20"/>
      <c r="B35" s="20"/>
      <c r="C35" s="20"/>
      <c r="I35" s="20"/>
      <c r="J35" s="20"/>
      <c r="K35" s="20"/>
      <c r="M35" s="45"/>
      <c r="N35" s="45"/>
      <c r="O35" s="45"/>
      <c r="P35" s="45"/>
      <c r="Q35" s="45"/>
      <c r="R35" s="46"/>
      <c r="S35" s="49"/>
      <c r="T35" s="42"/>
      <c r="U35" s="42"/>
      <c r="V35" s="42"/>
      <c r="W35" s="42"/>
      <c r="X35" s="42"/>
      <c r="Y35" s="42"/>
    </row>
    <row r="36" spans="1:25" s="10" customFormat="1" ht="12.75" customHeight="1" x14ac:dyDescent="0.3">
      <c r="A36" s="20"/>
      <c r="B36" s="21" t="s">
        <v>25</v>
      </c>
      <c r="C36" s="20"/>
      <c r="D36" s="20"/>
      <c r="E36" s="20"/>
      <c r="F36" s="82"/>
      <c r="G36" s="20"/>
      <c r="H36" s="20"/>
      <c r="I36" s="20"/>
      <c r="J36" s="20"/>
      <c r="K36" s="20"/>
      <c r="M36" s="45"/>
      <c r="N36" s="45"/>
      <c r="O36" s="45"/>
      <c r="P36" s="45"/>
      <c r="Q36" s="45"/>
      <c r="R36" s="46"/>
      <c r="S36" s="46"/>
      <c r="T36" s="42"/>
      <c r="U36" s="42"/>
      <c r="V36" s="42"/>
      <c r="W36" s="42"/>
      <c r="X36" s="42"/>
      <c r="Y36" s="42"/>
    </row>
    <row r="37" spans="1:25" s="10" customFormat="1" ht="13.8" x14ac:dyDescent="0.3">
      <c r="A37" s="20"/>
      <c r="B37" s="21"/>
      <c r="C37" s="20"/>
      <c r="D37" s="20"/>
      <c r="E37" s="20"/>
      <c r="F37" s="82"/>
      <c r="G37" s="20"/>
      <c r="H37" s="20"/>
      <c r="I37" s="20"/>
      <c r="J37" s="20"/>
      <c r="K37" s="20"/>
      <c r="M37" s="45"/>
      <c r="N37" s="45"/>
      <c r="O37" s="45"/>
      <c r="P37" s="45"/>
      <c r="Q37" s="45"/>
      <c r="R37" s="46"/>
      <c r="S37" s="46"/>
      <c r="T37" s="42"/>
      <c r="U37" s="42"/>
      <c r="V37" s="42"/>
      <c r="W37" s="42"/>
      <c r="X37" s="42"/>
      <c r="Y37" s="42"/>
    </row>
    <row r="38" spans="1:25" s="10" customFormat="1" ht="13.8" x14ac:dyDescent="0.3">
      <c r="A38" s="20"/>
      <c r="B38" s="78" t="s">
        <v>53</v>
      </c>
      <c r="C38" s="78"/>
      <c r="D38" s="78"/>
      <c r="E38" s="78"/>
      <c r="F38" s="78"/>
      <c r="G38" s="78"/>
      <c r="H38" s="78"/>
      <c r="I38" s="78"/>
      <c r="J38" s="78"/>
      <c r="K38" s="20"/>
      <c r="M38" s="45"/>
      <c r="N38" s="45"/>
      <c r="O38" s="45"/>
      <c r="P38" s="45"/>
      <c r="Q38" s="45"/>
      <c r="R38" s="46"/>
      <c r="S38" s="46"/>
      <c r="T38" s="42"/>
      <c r="U38" s="42"/>
      <c r="V38" s="42"/>
      <c r="W38" s="42"/>
      <c r="X38" s="42"/>
      <c r="Y38" s="42"/>
    </row>
    <row r="39" spans="1:25" s="10" customFormat="1" ht="13.8" x14ac:dyDescent="0.3">
      <c r="A39" s="20"/>
      <c r="B39" s="78"/>
      <c r="C39" s="78"/>
      <c r="D39" s="78"/>
      <c r="E39" s="78"/>
      <c r="F39" s="78"/>
      <c r="G39" s="78"/>
      <c r="H39" s="78"/>
      <c r="I39" s="78"/>
      <c r="J39" s="78"/>
      <c r="K39" s="20"/>
      <c r="M39" s="45"/>
      <c r="N39" s="45"/>
      <c r="O39" s="45"/>
      <c r="P39" s="45"/>
      <c r="Q39" s="45"/>
      <c r="R39" s="46"/>
      <c r="S39" s="46"/>
      <c r="T39" s="42"/>
      <c r="U39" s="42"/>
      <c r="V39" s="42"/>
      <c r="W39" s="42"/>
      <c r="X39" s="42"/>
      <c r="Y39" s="42"/>
    </row>
    <row r="40" spans="1:25" s="10" customFormat="1" ht="13.8" x14ac:dyDescent="0.3">
      <c r="A40" s="20"/>
      <c r="B40" s="77"/>
      <c r="C40" s="77"/>
      <c r="D40" s="77"/>
      <c r="E40" s="77"/>
      <c r="F40" s="77"/>
      <c r="G40" s="77"/>
      <c r="H40" s="77"/>
      <c r="I40" s="77"/>
      <c r="J40" s="77"/>
      <c r="K40" s="20"/>
      <c r="M40" s="45"/>
      <c r="N40" s="45"/>
      <c r="O40" s="45"/>
      <c r="P40" s="45"/>
      <c r="Q40" s="45"/>
      <c r="R40" s="46"/>
      <c r="S40" s="46"/>
      <c r="T40" s="42"/>
      <c r="U40" s="42"/>
      <c r="V40" s="42"/>
      <c r="W40" s="42"/>
      <c r="X40" s="42"/>
      <c r="Y40" s="42"/>
    </row>
    <row r="41" spans="1:25" s="10" customFormat="1" ht="13.8" x14ac:dyDescent="0.3">
      <c r="A41" s="20"/>
      <c r="B41" s="78" t="s">
        <v>54</v>
      </c>
      <c r="C41" s="78"/>
      <c r="D41" s="78"/>
      <c r="E41" s="78"/>
      <c r="F41" s="78"/>
      <c r="G41" s="78"/>
      <c r="H41" s="78"/>
      <c r="I41" s="78"/>
      <c r="J41" s="78"/>
      <c r="K41" s="20"/>
      <c r="M41" s="45"/>
      <c r="N41" s="45"/>
      <c r="O41" s="45"/>
      <c r="P41" s="45"/>
      <c r="Q41" s="45"/>
      <c r="R41" s="46"/>
      <c r="S41" s="46"/>
      <c r="T41" s="42"/>
      <c r="U41" s="42"/>
      <c r="V41" s="42"/>
      <c r="W41" s="42"/>
      <c r="X41" s="42"/>
      <c r="Y41" s="42"/>
    </row>
    <row r="42" spans="1:25" s="10" customFormat="1" ht="13.8" x14ac:dyDescent="0.3">
      <c r="A42" s="20"/>
      <c r="B42" s="78"/>
      <c r="C42" s="78"/>
      <c r="D42" s="78"/>
      <c r="E42" s="78"/>
      <c r="F42" s="78"/>
      <c r="G42" s="78"/>
      <c r="H42" s="78"/>
      <c r="I42" s="78"/>
      <c r="J42" s="78"/>
      <c r="K42" s="20"/>
      <c r="M42" s="45"/>
      <c r="N42" s="45"/>
      <c r="O42" s="45"/>
      <c r="P42" s="45"/>
      <c r="Q42" s="45"/>
      <c r="R42" s="46"/>
      <c r="S42" s="46"/>
      <c r="T42" s="42"/>
      <c r="U42" s="42"/>
      <c r="V42" s="42"/>
      <c r="W42" s="42"/>
      <c r="X42" s="42"/>
      <c r="Y42" s="42"/>
    </row>
    <row r="43" spans="1:25" s="10" customFormat="1" ht="13.8" x14ac:dyDescent="0.3">
      <c r="A43" s="20"/>
      <c r="B43" s="78"/>
      <c r="C43" s="78"/>
      <c r="D43" s="78"/>
      <c r="E43" s="78"/>
      <c r="F43" s="78"/>
      <c r="G43" s="78"/>
      <c r="H43" s="78"/>
      <c r="I43" s="78"/>
      <c r="J43" s="78"/>
      <c r="K43" s="20"/>
      <c r="M43" s="45"/>
      <c r="N43" s="45"/>
      <c r="O43" s="45"/>
      <c r="P43" s="45"/>
      <c r="Q43" s="45"/>
      <c r="R43" s="46"/>
      <c r="S43" s="46"/>
      <c r="T43" s="42"/>
      <c r="U43" s="42"/>
      <c r="V43" s="42"/>
      <c r="W43" s="42"/>
      <c r="X43" s="42"/>
      <c r="Y43" s="42"/>
    </row>
    <row r="44" spans="1:25" s="10" customFormat="1" ht="13.8" x14ac:dyDescent="0.3">
      <c r="A44" s="20"/>
      <c r="B44" s="77"/>
      <c r="C44" s="77"/>
      <c r="D44" s="77"/>
      <c r="E44" s="77"/>
      <c r="F44" s="77"/>
      <c r="G44" s="77"/>
      <c r="H44" s="77"/>
      <c r="I44" s="77"/>
      <c r="J44" s="77"/>
      <c r="K44" s="20"/>
      <c r="M44" s="45"/>
      <c r="N44" s="45"/>
      <c r="O44" s="45"/>
      <c r="P44" s="45"/>
      <c r="Q44" s="45"/>
      <c r="R44" s="46"/>
      <c r="S44" s="46"/>
      <c r="T44" s="42"/>
      <c r="U44" s="42"/>
      <c r="V44" s="42"/>
      <c r="W44" s="42"/>
      <c r="X44" s="42"/>
      <c r="Y44" s="42"/>
    </row>
    <row r="45" spans="1:25" s="10" customFormat="1" ht="12.75" customHeight="1" x14ac:dyDescent="0.3">
      <c r="A45" s="20"/>
      <c r="B45" s="78" t="s">
        <v>43</v>
      </c>
      <c r="C45" s="78"/>
      <c r="D45" s="78"/>
      <c r="E45" s="78"/>
      <c r="F45" s="78"/>
      <c r="G45" s="78"/>
      <c r="H45" s="78"/>
      <c r="I45" s="78"/>
      <c r="J45" s="78"/>
      <c r="K45" s="20"/>
      <c r="M45" s="45"/>
      <c r="N45" s="45"/>
      <c r="O45" s="45"/>
      <c r="P45" s="45"/>
      <c r="Q45" s="45"/>
      <c r="R45" s="46"/>
      <c r="S45" s="46"/>
      <c r="T45" s="42"/>
      <c r="U45" s="42"/>
      <c r="V45" s="42"/>
      <c r="W45" s="42"/>
      <c r="X45" s="42"/>
      <c r="Y45" s="42"/>
    </row>
    <row r="46" spans="1:25" s="10" customFormat="1" ht="13.8" x14ac:dyDescent="0.3">
      <c r="A46" s="20"/>
      <c r="B46" s="78"/>
      <c r="C46" s="78"/>
      <c r="D46" s="78"/>
      <c r="E46" s="78"/>
      <c r="F46" s="78"/>
      <c r="G46" s="78"/>
      <c r="H46" s="78"/>
      <c r="I46" s="78"/>
      <c r="J46" s="78"/>
      <c r="K46" s="20"/>
      <c r="M46" s="45"/>
      <c r="N46" s="45"/>
      <c r="O46" s="45"/>
      <c r="P46" s="45"/>
      <c r="Q46" s="45"/>
      <c r="R46" s="46"/>
      <c r="S46" s="46"/>
      <c r="T46" s="42"/>
      <c r="U46" s="42"/>
      <c r="V46" s="42"/>
      <c r="W46" s="42"/>
      <c r="X46" s="42"/>
      <c r="Y46" s="42"/>
    </row>
    <row r="47" spans="1:25" s="10" customFormat="1" ht="13.8" x14ac:dyDescent="0.3">
      <c r="A47" s="20"/>
      <c r="B47" s="78"/>
      <c r="C47" s="78"/>
      <c r="D47" s="78"/>
      <c r="E47" s="78"/>
      <c r="F47" s="78"/>
      <c r="G47" s="78"/>
      <c r="H47" s="78"/>
      <c r="I47" s="78"/>
      <c r="J47" s="78"/>
      <c r="K47" s="20"/>
      <c r="M47" s="45"/>
      <c r="N47" s="45"/>
      <c r="O47" s="45"/>
      <c r="P47" s="45"/>
      <c r="Q47" s="45"/>
      <c r="R47" s="46"/>
      <c r="S47" s="46"/>
      <c r="T47" s="42"/>
      <c r="U47" s="42"/>
      <c r="V47" s="42"/>
      <c r="W47" s="42"/>
      <c r="X47" s="42"/>
      <c r="Y47" s="42"/>
    </row>
    <row r="48" spans="1:25" s="10" customFormat="1" ht="12.75" customHeight="1" x14ac:dyDescent="0.3">
      <c r="A48" s="20"/>
      <c r="B48" s="78"/>
      <c r="C48" s="78"/>
      <c r="D48" s="78"/>
      <c r="E48" s="78"/>
      <c r="F48" s="78"/>
      <c r="G48" s="78"/>
      <c r="H48" s="78"/>
      <c r="I48" s="78"/>
      <c r="J48" s="78"/>
      <c r="K48" s="20"/>
      <c r="M48" s="45"/>
      <c r="N48" s="45"/>
      <c r="O48" s="45"/>
      <c r="P48" s="45"/>
      <c r="Q48" s="45"/>
      <c r="R48" s="46"/>
      <c r="S48" s="46"/>
      <c r="T48" s="42"/>
      <c r="U48" s="42"/>
      <c r="V48" s="42"/>
      <c r="W48" s="42"/>
      <c r="X48" s="42"/>
      <c r="Y48" s="42"/>
    </row>
    <row r="49" spans="1:25" s="10" customFormat="1" ht="13.8" x14ac:dyDescent="0.3">
      <c r="A49" s="20"/>
      <c r="B49" s="20" t="s">
        <v>55</v>
      </c>
      <c r="C49" s="20"/>
      <c r="D49" s="20"/>
      <c r="E49" s="20"/>
      <c r="F49" s="20"/>
      <c r="G49" s="20"/>
      <c r="H49" s="20"/>
      <c r="I49" s="20"/>
      <c r="J49" s="20"/>
      <c r="K49" s="20"/>
      <c r="M49" s="45"/>
      <c r="N49" s="45"/>
      <c r="O49" s="45"/>
      <c r="P49" s="45"/>
      <c r="Q49" s="45"/>
      <c r="R49" s="46"/>
      <c r="S49" s="46"/>
      <c r="T49" s="42"/>
      <c r="U49" s="42"/>
      <c r="V49" s="42"/>
      <c r="W49" s="42"/>
      <c r="X49" s="42"/>
      <c r="Y49" s="42"/>
    </row>
    <row r="50" spans="1:25" s="10" customFormat="1" ht="13.8" x14ac:dyDescent="0.3">
      <c r="A50" s="20"/>
      <c r="B50" s="20"/>
      <c r="C50" s="20"/>
      <c r="D50" s="20"/>
      <c r="F50" s="80" t="s">
        <v>66</v>
      </c>
      <c r="G50" s="82"/>
      <c r="H50" s="20"/>
      <c r="I50" s="20"/>
      <c r="J50" s="20"/>
      <c r="K50" s="20"/>
      <c r="M50" s="45"/>
      <c r="N50" s="45"/>
      <c r="O50" s="45"/>
      <c r="P50" s="45"/>
      <c r="Q50" s="45"/>
      <c r="R50" s="46"/>
      <c r="S50" s="46"/>
      <c r="T50" s="42"/>
      <c r="U50" s="42"/>
      <c r="V50" s="42"/>
      <c r="W50" s="42"/>
      <c r="X50" s="42"/>
      <c r="Y50" s="42"/>
    </row>
    <row r="51" spans="1:25" s="10" customFormat="1" ht="13.8" x14ac:dyDescent="0.3">
      <c r="A51" s="20"/>
      <c r="B51" s="20"/>
      <c r="C51" s="20"/>
      <c r="D51" s="20"/>
      <c r="E51" s="20"/>
      <c r="F51" s="20"/>
      <c r="G51" s="20"/>
      <c r="H51" s="20"/>
      <c r="I51" s="20"/>
      <c r="J51" s="20"/>
      <c r="K51" s="20"/>
      <c r="M51" s="45"/>
      <c r="N51" s="45"/>
      <c r="O51" s="45"/>
      <c r="P51" s="45"/>
      <c r="Q51" s="45"/>
      <c r="R51" s="46"/>
      <c r="S51" s="46"/>
      <c r="T51" s="42"/>
      <c r="U51" s="42"/>
      <c r="V51" s="42"/>
      <c r="W51" s="42"/>
      <c r="X51" s="42"/>
      <c r="Y51" s="42"/>
    </row>
    <row r="52" spans="1:25" s="10" customFormat="1" ht="12.75" customHeight="1" x14ac:dyDescent="0.3">
      <c r="A52" s="20"/>
      <c r="B52" s="21" t="s">
        <v>56</v>
      </c>
      <c r="C52" s="20"/>
      <c r="D52" s="20"/>
      <c r="E52" s="20"/>
      <c r="F52" s="20"/>
      <c r="G52" s="20"/>
      <c r="H52" s="20"/>
      <c r="I52" s="20"/>
      <c r="J52" s="20"/>
      <c r="K52" s="20"/>
      <c r="M52" s="45"/>
      <c r="N52" s="45"/>
      <c r="O52" s="45"/>
      <c r="P52" s="45"/>
      <c r="Q52" s="45"/>
      <c r="R52" s="46"/>
      <c r="S52" s="46"/>
      <c r="T52" s="42"/>
      <c r="U52" s="42"/>
      <c r="V52" s="42"/>
      <c r="W52" s="42"/>
      <c r="X52" s="42"/>
      <c r="Y52" s="42"/>
    </row>
    <row r="53" spans="1:25" s="10" customFormat="1" ht="13.8" x14ac:dyDescent="0.3">
      <c r="A53" s="20"/>
      <c r="B53" s="20"/>
      <c r="C53" s="20"/>
      <c r="D53" s="20"/>
      <c r="E53" s="20"/>
      <c r="F53" s="20"/>
      <c r="G53" s="20"/>
      <c r="H53" s="20"/>
      <c r="I53" s="20"/>
      <c r="J53" s="20"/>
      <c r="K53" s="20"/>
      <c r="M53" s="45"/>
      <c r="N53" s="45"/>
      <c r="O53" s="45"/>
      <c r="P53" s="45"/>
      <c r="Q53" s="45"/>
      <c r="R53" s="46"/>
      <c r="S53" s="46"/>
      <c r="T53" s="42"/>
      <c r="U53" s="42"/>
      <c r="V53" s="42"/>
      <c r="W53" s="42"/>
      <c r="X53" s="42"/>
      <c r="Y53" s="42"/>
    </row>
    <row r="54" spans="1:25" s="10" customFormat="1" ht="13.8" x14ac:dyDescent="0.3">
      <c r="A54" s="20"/>
      <c r="B54" s="79" t="s">
        <v>57</v>
      </c>
      <c r="C54" s="79"/>
      <c r="D54" s="79"/>
      <c r="E54" s="79"/>
      <c r="F54" s="79"/>
      <c r="G54" s="79"/>
      <c r="H54" s="79"/>
      <c r="I54" s="79"/>
      <c r="J54" s="79"/>
      <c r="K54" s="20"/>
      <c r="M54" s="45"/>
      <c r="N54" s="45"/>
      <c r="O54" s="45"/>
      <c r="P54" s="45"/>
      <c r="Q54" s="45"/>
      <c r="R54" s="46"/>
      <c r="S54" s="46"/>
      <c r="T54" s="42"/>
      <c r="U54" s="42"/>
      <c r="V54" s="42"/>
      <c r="W54" s="42"/>
      <c r="X54" s="42"/>
      <c r="Y54" s="42"/>
    </row>
    <row r="55" spans="1:25" s="10" customFormat="1" ht="13.8" x14ac:dyDescent="0.3">
      <c r="A55" s="20"/>
      <c r="B55" s="79"/>
      <c r="C55" s="79"/>
      <c r="D55" s="79"/>
      <c r="E55" s="79"/>
      <c r="F55" s="79"/>
      <c r="G55" s="79"/>
      <c r="H55" s="79"/>
      <c r="I55" s="79"/>
      <c r="J55" s="79"/>
      <c r="K55" s="20"/>
      <c r="M55" s="45"/>
      <c r="N55" s="45"/>
      <c r="O55" s="45"/>
      <c r="P55" s="45"/>
      <c r="Q55" s="45"/>
      <c r="R55" s="46"/>
      <c r="S55" s="46"/>
      <c r="T55" s="42"/>
      <c r="U55" s="42"/>
      <c r="V55" s="42"/>
      <c r="W55" s="42"/>
      <c r="X55" s="42"/>
      <c r="Y55" s="42"/>
    </row>
    <row r="56" spans="1:25" s="10" customFormat="1" ht="13.8" x14ac:dyDescent="0.3">
      <c r="A56" s="20"/>
      <c r="B56" s="79"/>
      <c r="C56" s="79"/>
      <c r="D56" s="79"/>
      <c r="E56" s="79"/>
      <c r="F56" s="79"/>
      <c r="G56" s="79"/>
      <c r="H56" s="79"/>
      <c r="I56" s="79"/>
      <c r="J56" s="79"/>
      <c r="K56" s="20"/>
      <c r="M56" s="45"/>
      <c r="N56" s="45"/>
      <c r="O56" s="83"/>
      <c r="P56" s="45"/>
      <c r="Q56" s="45"/>
      <c r="R56" s="46"/>
      <c r="S56" s="46"/>
      <c r="T56" s="42"/>
      <c r="U56" s="42"/>
      <c r="V56" s="42"/>
      <c r="W56" s="42"/>
      <c r="X56" s="42"/>
      <c r="Y56" s="42"/>
    </row>
    <row r="57" spans="1:25" s="10" customFormat="1" ht="13.8" x14ac:dyDescent="0.3">
      <c r="A57" s="20"/>
      <c r="B57" s="20"/>
      <c r="C57" s="20"/>
      <c r="D57" s="20"/>
      <c r="F57" s="82"/>
      <c r="G57" s="20"/>
      <c r="H57" s="20"/>
      <c r="I57" s="20"/>
      <c r="J57" s="20"/>
      <c r="K57" s="20"/>
      <c r="M57" s="45"/>
      <c r="N57" s="45"/>
      <c r="O57" s="45"/>
      <c r="P57" s="45"/>
      <c r="Q57" s="45"/>
      <c r="R57" s="46"/>
      <c r="S57" s="46"/>
      <c r="T57" s="42"/>
      <c r="U57" s="42"/>
      <c r="V57" s="42"/>
      <c r="W57" s="42"/>
      <c r="X57" s="42"/>
      <c r="Y57" s="42"/>
    </row>
    <row r="58" spans="1:25" s="10" customFormat="1" ht="13.8" x14ac:dyDescent="0.3">
      <c r="A58" s="20"/>
      <c r="B58" s="20"/>
      <c r="C58" s="20"/>
      <c r="D58" s="20"/>
      <c r="E58" s="20"/>
      <c r="F58" s="20"/>
      <c r="G58" s="20"/>
      <c r="H58" s="20"/>
      <c r="I58" s="20"/>
      <c r="J58" s="20"/>
      <c r="K58" s="20"/>
      <c r="M58" s="45"/>
      <c r="N58" s="45"/>
      <c r="O58" s="45"/>
      <c r="P58" s="45"/>
      <c r="Q58" s="45"/>
      <c r="R58" s="46"/>
      <c r="S58" s="46"/>
      <c r="T58" s="42"/>
      <c r="U58" s="42"/>
      <c r="V58" s="42"/>
      <c r="W58" s="42"/>
      <c r="X58" s="42"/>
      <c r="Y58" s="42"/>
    </row>
    <row r="59" spans="1:25" s="10" customFormat="1" ht="13.8" x14ac:dyDescent="0.3">
      <c r="K59" s="20"/>
      <c r="M59" s="45"/>
      <c r="N59" s="45"/>
      <c r="O59" s="84"/>
      <c r="P59" s="45"/>
      <c r="Q59" s="45"/>
      <c r="R59" s="46"/>
      <c r="S59" s="46"/>
      <c r="T59" s="42"/>
      <c r="U59" s="42"/>
      <c r="V59" s="42"/>
      <c r="W59" s="42"/>
      <c r="X59" s="42"/>
      <c r="Y59" s="42"/>
    </row>
    <row r="60" spans="1:25" s="10" customFormat="1" ht="13.8" x14ac:dyDescent="0.3">
      <c r="A60" s="20"/>
      <c r="B60" s="20" t="s">
        <v>58</v>
      </c>
      <c r="C60" s="20"/>
      <c r="D60" s="20"/>
      <c r="E60" s="20"/>
      <c r="F60" s="20"/>
      <c r="G60" s="20"/>
      <c r="H60" s="20"/>
      <c r="I60" s="20"/>
      <c r="J60" s="20"/>
      <c r="K60" s="20"/>
      <c r="M60" s="45"/>
      <c r="N60" s="45"/>
      <c r="O60" s="45"/>
      <c r="P60" s="45"/>
      <c r="Q60" s="45"/>
      <c r="R60" s="46"/>
      <c r="S60" s="46"/>
      <c r="T60" s="42"/>
      <c r="U60" s="42"/>
      <c r="V60" s="42"/>
      <c r="W60" s="42"/>
      <c r="X60" s="42"/>
      <c r="Y60" s="42"/>
    </row>
    <row r="61" spans="1:25" s="10" customFormat="1" ht="13.8" x14ac:dyDescent="0.3">
      <c r="A61" s="20"/>
      <c r="C61" s="20"/>
      <c r="D61" s="20"/>
      <c r="F61" s="80" t="s">
        <v>67</v>
      </c>
      <c r="G61" s="85"/>
      <c r="H61" s="20"/>
      <c r="I61" s="20"/>
      <c r="J61" s="20"/>
      <c r="K61" s="20"/>
      <c r="M61" s="45"/>
      <c r="N61" s="45"/>
      <c r="O61" s="45"/>
      <c r="P61" s="45"/>
      <c r="Q61" s="45"/>
      <c r="R61" s="46"/>
      <c r="S61" s="46"/>
      <c r="T61" s="42"/>
      <c r="U61" s="42"/>
      <c r="V61" s="42"/>
      <c r="W61" s="42"/>
      <c r="X61" s="42"/>
      <c r="Y61" s="42"/>
    </row>
    <row r="62" spans="1:25" s="10" customFormat="1" ht="13.8" x14ac:dyDescent="0.3">
      <c r="A62" s="20"/>
      <c r="B62" s="20"/>
      <c r="C62" s="20"/>
      <c r="D62" s="20"/>
      <c r="E62" s="20"/>
      <c r="F62" s="20"/>
      <c r="G62" s="20"/>
      <c r="H62" s="20"/>
      <c r="I62" s="20"/>
      <c r="J62" s="20"/>
      <c r="K62" s="20"/>
      <c r="M62" s="45"/>
      <c r="N62" s="45"/>
      <c r="O62" s="45"/>
      <c r="P62" s="45"/>
      <c r="Q62" s="45"/>
      <c r="R62" s="46"/>
      <c r="S62" s="46"/>
      <c r="T62" s="42"/>
      <c r="U62" s="42"/>
      <c r="V62" s="42"/>
      <c r="W62" s="42"/>
      <c r="X62" s="42"/>
      <c r="Y62" s="4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FV59"/>
  <sheetViews>
    <sheetView tabSelected="1" view="pageBreakPreview" zoomScale="70" zoomScaleNormal="100" zoomScaleSheetLayoutView="70" workbookViewId="0">
      <selection activeCell="K21" sqref="K21"/>
    </sheetView>
  </sheetViews>
  <sheetFormatPr defaultColWidth="9.109375" defaultRowHeight="13.8" x14ac:dyDescent="0.3"/>
  <cols>
    <col min="1" max="11" width="9" style="54" customWidth="1"/>
    <col min="12" max="12" width="4" style="52" customWidth="1"/>
    <col min="13" max="20" width="4" style="53" customWidth="1"/>
    <col min="21" max="21" width="10.33203125" style="52" customWidth="1"/>
    <col min="22" max="22" width="9.109375" style="56"/>
    <col min="23" max="23" width="9.88671875" style="56" customWidth="1"/>
    <col min="24" max="25" width="6.6640625" style="56" bestFit="1" customWidth="1"/>
    <col min="26" max="34" width="6.5546875" style="56" bestFit="1" customWidth="1"/>
    <col min="35" max="175" width="9.109375" style="73"/>
    <col min="176" max="16384" width="9.109375" style="54"/>
  </cols>
  <sheetData>
    <row r="1" spans="1:178" s="10" customFormat="1" x14ac:dyDescent="0.3">
      <c r="A1" s="3"/>
      <c r="B1" s="4" t="s">
        <v>7</v>
      </c>
      <c r="C1" s="5" t="s">
        <v>4</v>
      </c>
      <c r="D1" s="3"/>
      <c r="E1" s="3"/>
      <c r="F1" s="4" t="s">
        <v>16</v>
      </c>
      <c r="G1" s="6">
        <f>X1</f>
        <v>1</v>
      </c>
      <c r="H1" s="3"/>
      <c r="I1" s="3"/>
      <c r="J1" s="3"/>
      <c r="K1" s="3"/>
      <c r="M1" s="22" t="s">
        <v>27</v>
      </c>
      <c r="N1" s="22" t="s">
        <v>28</v>
      </c>
      <c r="O1" s="22" t="s">
        <v>29</v>
      </c>
      <c r="P1" s="22" t="s">
        <v>29</v>
      </c>
      <c r="Q1" s="22" t="s">
        <v>29</v>
      </c>
      <c r="R1" s="22" t="s">
        <v>30</v>
      </c>
      <c r="S1" s="23" t="s">
        <v>31</v>
      </c>
      <c r="T1" s="24" t="s">
        <v>32</v>
      </c>
      <c r="W1" s="11" t="s">
        <v>33</v>
      </c>
      <c r="X1" s="12">
        <f>SUM(M:M)</f>
        <v>1</v>
      </c>
    </row>
    <row r="2" spans="1:178" s="10" customFormat="1" x14ac:dyDescent="0.3">
      <c r="A2" s="3"/>
      <c r="B2" s="4" t="s">
        <v>8</v>
      </c>
      <c r="C2" s="5" t="s">
        <v>9</v>
      </c>
      <c r="D2" s="3"/>
      <c r="E2" s="3"/>
      <c r="F2" s="4" t="s">
        <v>10</v>
      </c>
      <c r="G2" s="5" t="s">
        <v>15</v>
      </c>
      <c r="H2" s="3"/>
      <c r="I2" s="3"/>
      <c r="J2" s="3"/>
      <c r="K2" s="3"/>
      <c r="M2" s="25" t="s">
        <v>34</v>
      </c>
      <c r="N2" s="25" t="s">
        <v>34</v>
      </c>
      <c r="O2" s="25" t="s">
        <v>28</v>
      </c>
      <c r="P2" s="25" t="s">
        <v>28</v>
      </c>
      <c r="Q2" s="25" t="s">
        <v>28</v>
      </c>
      <c r="R2" s="25" t="s">
        <v>34</v>
      </c>
      <c r="S2" s="26" t="s">
        <v>34</v>
      </c>
      <c r="T2" s="27"/>
      <c r="W2" s="11" t="s">
        <v>35</v>
      </c>
      <c r="X2" s="12">
        <f>SUM(N:N)</f>
        <v>0</v>
      </c>
    </row>
    <row r="3" spans="1:178" s="10" customFormat="1" x14ac:dyDescent="0.3">
      <c r="A3" s="3"/>
      <c r="B3" s="4" t="s">
        <v>1</v>
      </c>
      <c r="C3" s="7" t="s">
        <v>17</v>
      </c>
      <c r="D3" s="3"/>
      <c r="E3" s="3"/>
      <c r="F3" s="4" t="s">
        <v>0</v>
      </c>
      <c r="G3" s="5" t="s">
        <v>18</v>
      </c>
      <c r="H3" s="3"/>
      <c r="I3" s="3"/>
      <c r="J3" s="3"/>
      <c r="K3" s="3"/>
      <c r="M3" s="25"/>
      <c r="N3" s="25"/>
      <c r="O3" s="25"/>
      <c r="P3" s="25"/>
      <c r="Q3" s="25"/>
      <c r="R3" s="25"/>
      <c r="S3" s="26"/>
      <c r="T3" s="27"/>
      <c r="W3" s="11" t="s">
        <v>36</v>
      </c>
      <c r="X3" s="12">
        <f>SUM(O:O)</f>
        <v>0</v>
      </c>
    </row>
    <row r="4" spans="1:178" s="10" customFormat="1" x14ac:dyDescent="0.3">
      <c r="A4" s="3"/>
      <c r="B4" s="4" t="s">
        <v>19</v>
      </c>
      <c r="C4" s="6"/>
      <c r="D4" s="3"/>
      <c r="E4" s="3"/>
      <c r="F4" s="4" t="s">
        <v>20</v>
      </c>
      <c r="G4" s="5" t="s">
        <v>59</v>
      </c>
      <c r="H4" s="3"/>
      <c r="I4" s="3"/>
      <c r="J4" s="3"/>
      <c r="K4" s="3"/>
      <c r="M4" s="25"/>
      <c r="N4" s="25"/>
      <c r="O4" s="25"/>
      <c r="P4" s="25"/>
      <c r="Q4" s="28"/>
      <c r="R4" s="29"/>
      <c r="S4" s="30"/>
      <c r="T4" s="27"/>
      <c r="W4" s="11" t="s">
        <v>36</v>
      </c>
      <c r="X4" s="12">
        <f>SUM(P:P)</f>
        <v>0</v>
      </c>
    </row>
    <row r="5" spans="1:178" s="10" customFormat="1" x14ac:dyDescent="0.3">
      <c r="A5" s="3"/>
      <c r="B5" s="4" t="s">
        <v>22</v>
      </c>
      <c r="C5" s="6" t="s">
        <v>37</v>
      </c>
      <c r="D5" s="3"/>
      <c r="E5" s="4"/>
      <c r="F5" s="3"/>
      <c r="G5" s="3"/>
      <c r="H5" s="3"/>
      <c r="I5" s="3"/>
      <c r="J5" s="3"/>
      <c r="K5" s="3"/>
      <c r="M5" s="25"/>
      <c r="N5" s="25"/>
      <c r="O5" s="25"/>
      <c r="P5" s="25"/>
      <c r="Q5" s="28"/>
      <c r="R5" s="29"/>
      <c r="S5" s="30"/>
      <c r="T5" s="27"/>
      <c r="W5" s="11" t="s">
        <v>36</v>
      </c>
      <c r="X5" s="12">
        <f>SUM(Q:Q)</f>
        <v>0</v>
      </c>
    </row>
    <row r="6" spans="1:178" s="10" customFormat="1" x14ac:dyDescent="0.3">
      <c r="A6" s="3"/>
      <c r="B6" s="3" t="s">
        <v>11</v>
      </c>
      <c r="C6" s="8"/>
      <c r="D6" s="3"/>
      <c r="E6" s="3"/>
      <c r="F6" s="3"/>
      <c r="G6" s="3"/>
      <c r="H6" s="3"/>
      <c r="I6" s="3"/>
      <c r="J6" s="3"/>
      <c r="K6" s="3"/>
      <c r="M6" s="25"/>
      <c r="N6" s="25"/>
      <c r="O6" s="25"/>
      <c r="P6" s="25"/>
      <c r="Q6" s="28"/>
      <c r="R6" s="29"/>
      <c r="S6" s="30"/>
      <c r="T6" s="27"/>
      <c r="W6" s="11" t="s">
        <v>38</v>
      </c>
      <c r="X6" s="12">
        <f>SUM(R:R)</f>
        <v>0</v>
      </c>
      <c r="AA6" s="55"/>
      <c r="AB6" s="55"/>
    </row>
    <row r="7" spans="1:178" s="10" customFormat="1" x14ac:dyDescent="0.3">
      <c r="A7" s="3"/>
      <c r="B7" s="3"/>
      <c r="C7" s="3"/>
      <c r="D7" s="3"/>
      <c r="E7" s="3"/>
      <c r="F7" s="3"/>
      <c r="G7" s="3"/>
      <c r="H7" s="3"/>
      <c r="I7" s="3"/>
      <c r="J7" s="3"/>
      <c r="K7" s="3"/>
      <c r="M7" s="25"/>
      <c r="N7" s="25"/>
      <c r="O7" s="25"/>
      <c r="P7" s="25"/>
      <c r="Q7" s="28"/>
      <c r="R7" s="29"/>
      <c r="S7" s="30"/>
      <c r="T7" s="27"/>
      <c r="W7" s="11" t="s">
        <v>39</v>
      </c>
      <c r="X7" s="12">
        <f>SUM(S:S)</f>
        <v>0</v>
      </c>
      <c r="AA7" s="55"/>
      <c r="AB7" s="55"/>
    </row>
    <row r="8" spans="1:178" s="10" customFormat="1" x14ac:dyDescent="0.3">
      <c r="A8" s="9"/>
      <c r="E8" s="11" t="s">
        <v>7</v>
      </c>
      <c r="F8" s="12" t="str">
        <f>$C$1</f>
        <v>R. Abbott</v>
      </c>
      <c r="H8" s="13"/>
      <c r="I8" s="11" t="s">
        <v>12</v>
      </c>
      <c r="J8" s="14" t="str">
        <f>$G$2</f>
        <v>AA-SM-213</v>
      </c>
      <c r="K8" s="15"/>
      <c r="L8" s="32"/>
      <c r="M8" s="25"/>
      <c r="N8" s="25"/>
      <c r="O8" s="25"/>
      <c r="P8" s="25"/>
      <c r="Q8" s="25"/>
      <c r="R8" s="25"/>
      <c r="S8" s="25"/>
      <c r="T8" s="25"/>
    </row>
    <row r="9" spans="1:178" s="10" customFormat="1" x14ac:dyDescent="0.3">
      <c r="E9" s="11" t="s">
        <v>8</v>
      </c>
      <c r="F9" s="13" t="str">
        <f>$C$2</f>
        <v xml:space="preserve"> </v>
      </c>
      <c r="H9" s="13"/>
      <c r="I9" s="11" t="s">
        <v>13</v>
      </c>
      <c r="J9" s="15" t="str">
        <f>$G$3</f>
        <v>IR</v>
      </c>
      <c r="K9" s="15"/>
      <c r="L9" s="32"/>
      <c r="M9" s="25">
        <v>1</v>
      </c>
      <c r="N9" s="25"/>
      <c r="O9" s="25"/>
      <c r="P9" s="25"/>
      <c r="Q9" s="25"/>
      <c r="R9" s="25"/>
      <c r="S9" s="25"/>
      <c r="T9" s="25"/>
    </row>
    <row r="10" spans="1:178" s="10" customFormat="1" x14ac:dyDescent="0.3">
      <c r="E10" s="11" t="s">
        <v>1</v>
      </c>
      <c r="F10" s="13" t="str">
        <f>$C$3</f>
        <v>20/10/2013</v>
      </c>
      <c r="H10" s="13"/>
      <c r="I10" s="11" t="s">
        <v>14</v>
      </c>
      <c r="J10" s="12" t="str">
        <f>L10&amp;" of "&amp;$G$1</f>
        <v>1 of 1</v>
      </c>
      <c r="K10" s="13"/>
      <c r="L10" s="32">
        <f>SUM($M$1:M9)</f>
        <v>1</v>
      </c>
      <c r="M10" s="25"/>
      <c r="N10" s="25"/>
      <c r="O10" s="25"/>
      <c r="P10" s="25"/>
      <c r="Q10" s="25"/>
      <c r="R10" s="25"/>
      <c r="S10" s="25"/>
      <c r="T10" s="25"/>
    </row>
    <row r="11" spans="1:178" s="10" customFormat="1" x14ac:dyDescent="0.3">
      <c r="A11" s="75"/>
      <c r="B11" s="75"/>
      <c r="C11" s="75"/>
      <c r="D11" s="75"/>
      <c r="E11" s="11" t="s">
        <v>2</v>
      </c>
      <c r="F11" s="13" t="str">
        <f>$C$5</f>
        <v>STANDARD SPREADSHEET METHOD</v>
      </c>
      <c r="I11" s="16"/>
      <c r="J11" s="12"/>
      <c r="M11" s="25"/>
      <c r="N11" s="25"/>
      <c r="O11" s="25"/>
      <c r="P11" s="25"/>
      <c r="Q11" s="25"/>
      <c r="R11" s="25"/>
      <c r="S11" s="25"/>
      <c r="T11" s="25"/>
    </row>
    <row r="12" spans="1:178" s="31" customFormat="1" ht="15.6" x14ac:dyDescent="0.3">
      <c r="A12" s="33"/>
      <c r="B12" s="18" t="str">
        <f>$G$4</f>
        <v>GENERAL INTERACTION CURVE - EXTENDED</v>
      </c>
      <c r="C12" s="33"/>
      <c r="D12" s="33"/>
      <c r="E12" s="33"/>
      <c r="F12" s="33"/>
      <c r="G12" s="33"/>
      <c r="H12" s="33"/>
      <c r="I12" s="33"/>
      <c r="J12" s="33"/>
      <c r="K12" s="33"/>
      <c r="L12" s="34"/>
      <c r="M12" s="35"/>
      <c r="N12" s="35"/>
      <c r="O12" s="35"/>
      <c r="P12" s="35"/>
      <c r="Q12" s="35"/>
      <c r="R12" s="35"/>
      <c r="S12" s="35"/>
      <c r="T12" s="35"/>
      <c r="U12" s="34"/>
      <c r="AL12" s="36"/>
      <c r="AM12" s="36"/>
    </row>
    <row r="13" spans="1:178" ht="13.5" customHeight="1" x14ac:dyDescent="0.3">
      <c r="A13" s="3"/>
      <c r="B13" s="3"/>
      <c r="C13" s="3"/>
      <c r="D13" s="3"/>
      <c r="E13" s="50"/>
      <c r="F13" s="3"/>
      <c r="G13" s="3"/>
      <c r="H13" s="3"/>
      <c r="I13" s="3"/>
      <c r="J13" s="51"/>
      <c r="K13" s="3"/>
      <c r="V13" s="54">
        <f t="shared" ref="V13:V33" si="0">-Z13/(Y13-$AD$43)</f>
        <v>0</v>
      </c>
      <c r="W13" s="54">
        <f t="shared" ref="W13:W33" si="1">Y13*V13+Z13</f>
        <v>0</v>
      </c>
      <c r="X13" s="54">
        <f t="shared" ref="X13:X33" si="2">(V13^2+W13^2)^0.5</f>
        <v>0</v>
      </c>
      <c r="Y13" s="54">
        <f>(AB13-AB9)/(AA13-AA9)</f>
        <v>-1.2599210498948732</v>
      </c>
      <c r="Z13" s="54">
        <f t="shared" ref="Z13:Z33" si="3">AB13-AA13*Y13</f>
        <v>0</v>
      </c>
      <c r="AA13" s="55">
        <v>-1</v>
      </c>
      <c r="AB13" s="55">
        <f t="shared" ref="AB13:AB53" si="4">(1-(AA13^$C$18))^(1/$C$19)</f>
        <v>1.2599210498948732</v>
      </c>
      <c r="AC13" s="10"/>
      <c r="AD13" s="10"/>
      <c r="AE13" s="10"/>
      <c r="AF13" s="10"/>
      <c r="AG13" s="10"/>
      <c r="AH13" s="10"/>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56"/>
      <c r="FE13" s="56"/>
      <c r="FF13" s="56"/>
      <c r="FG13" s="56"/>
      <c r="FH13" s="56"/>
      <c r="FI13" s="56"/>
      <c r="FJ13" s="56"/>
      <c r="FK13" s="56"/>
      <c r="FL13" s="56"/>
      <c r="FM13" s="56"/>
      <c r="FN13" s="56"/>
      <c r="FO13" s="56"/>
      <c r="FP13" s="56"/>
      <c r="FQ13" s="56"/>
      <c r="FR13" s="56"/>
      <c r="FS13" s="56"/>
      <c r="FT13" s="56"/>
      <c r="FU13" s="56"/>
      <c r="FV13" s="56"/>
    </row>
    <row r="14" spans="1:178" x14ac:dyDescent="0.3">
      <c r="A14" s="4"/>
      <c r="B14" s="3" t="s">
        <v>60</v>
      </c>
      <c r="C14" s="3"/>
      <c r="D14" s="3"/>
      <c r="E14" s="3"/>
      <c r="F14" s="3" t="s">
        <v>61</v>
      </c>
      <c r="G14" s="3"/>
      <c r="H14" s="3"/>
      <c r="I14" s="61"/>
      <c r="J14" s="3"/>
      <c r="K14" s="3"/>
      <c r="V14" s="54">
        <f t="shared" si="0"/>
        <v>-0.37592178069739318</v>
      </c>
      <c r="W14" s="54">
        <f t="shared" si="1"/>
        <v>1.1277653420921794</v>
      </c>
      <c r="X14" s="54">
        <f t="shared" si="2"/>
        <v>1.1887690490700831</v>
      </c>
      <c r="Y14" s="54">
        <f t="shared" ref="Y14:Y33" si="5">(AB14-AB13)/(AA14-AA13)</f>
        <v>-0.21176144866964711</v>
      </c>
      <c r="Z14" s="54">
        <f t="shared" si="3"/>
        <v>1.0481596012252261</v>
      </c>
      <c r="AA14" s="55">
        <v>-0.95</v>
      </c>
      <c r="AB14" s="55">
        <f t="shared" si="4"/>
        <v>1.2493329774613908</v>
      </c>
      <c r="AC14" s="10"/>
      <c r="AD14" s="10"/>
      <c r="AE14" s="10"/>
      <c r="AF14" s="10"/>
      <c r="AG14" s="10"/>
      <c r="AH14" s="10"/>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56"/>
      <c r="FE14" s="56"/>
      <c r="FF14" s="56"/>
      <c r="FG14" s="56"/>
      <c r="FH14" s="56"/>
      <c r="FI14" s="56"/>
      <c r="FJ14" s="56"/>
      <c r="FK14" s="56"/>
      <c r="FL14" s="56"/>
      <c r="FM14" s="56"/>
      <c r="FN14" s="56"/>
      <c r="FO14" s="56"/>
      <c r="FP14" s="56"/>
      <c r="FQ14" s="56"/>
      <c r="FR14" s="56"/>
      <c r="FS14" s="56"/>
      <c r="FT14" s="56"/>
      <c r="FU14" s="56"/>
      <c r="FV14" s="56"/>
    </row>
    <row r="15" spans="1:178" ht="15" x14ac:dyDescent="0.35">
      <c r="A15" s="3"/>
      <c r="B15" s="57" t="s">
        <v>44</v>
      </c>
      <c r="C15" s="58">
        <v>-5000</v>
      </c>
      <c r="D15" s="59" t="s">
        <v>26</v>
      </c>
      <c r="E15" s="3"/>
      <c r="F15" s="57" t="s">
        <v>46</v>
      </c>
      <c r="G15" s="66">
        <v>30000</v>
      </c>
      <c r="H15" s="59" t="s">
        <v>26</v>
      </c>
      <c r="I15" s="3"/>
      <c r="K15" s="3"/>
      <c r="V15" s="54">
        <f t="shared" si="0"/>
        <v>-0.37516897564882312</v>
      </c>
      <c r="W15" s="54">
        <f t="shared" si="1"/>
        <v>1.1255069269464693</v>
      </c>
      <c r="X15" s="54">
        <f t="shared" si="2"/>
        <v>1.186388470482528</v>
      </c>
      <c r="Y15" s="54">
        <f t="shared" si="5"/>
        <v>-0.21541295662440368</v>
      </c>
      <c r="Z15" s="54">
        <f t="shared" si="3"/>
        <v>1.0446906686682074</v>
      </c>
      <c r="AA15" s="55">
        <v>-0.9</v>
      </c>
      <c r="AB15" s="55">
        <f t="shared" si="4"/>
        <v>1.2385623296301707</v>
      </c>
      <c r="AC15" s="31"/>
      <c r="AD15" s="31"/>
      <c r="AE15" s="31"/>
      <c r="AF15" s="31"/>
      <c r="AG15" s="31"/>
      <c r="AH15" s="31"/>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56"/>
      <c r="FE15" s="56"/>
      <c r="FF15" s="56"/>
      <c r="FG15" s="56"/>
      <c r="FH15" s="56"/>
      <c r="FI15" s="56"/>
      <c r="FJ15" s="56"/>
      <c r="FK15" s="56"/>
      <c r="FL15" s="56"/>
      <c r="FM15" s="56"/>
      <c r="FN15" s="56"/>
      <c r="FO15" s="56"/>
      <c r="FP15" s="56"/>
      <c r="FQ15" s="56"/>
      <c r="FR15" s="56"/>
      <c r="FS15" s="56"/>
      <c r="FT15" s="56"/>
      <c r="FU15" s="56"/>
      <c r="FV15" s="56"/>
    </row>
    <row r="16" spans="1:178" ht="15" x14ac:dyDescent="0.35">
      <c r="B16" s="57" t="s">
        <v>45</v>
      </c>
      <c r="C16" s="58">
        <v>15000</v>
      </c>
      <c r="D16" s="59" t="s">
        <v>26</v>
      </c>
      <c r="E16" s="3"/>
      <c r="F16" s="57" t="s">
        <v>47</v>
      </c>
      <c r="G16" s="66">
        <v>30000</v>
      </c>
      <c r="H16" s="59" t="s">
        <v>26</v>
      </c>
      <c r="I16" s="63"/>
      <c r="V16" s="54">
        <f t="shared" si="0"/>
        <v>-0.37444930565845103</v>
      </c>
      <c r="W16" s="54">
        <f t="shared" si="1"/>
        <v>1.1233479169753531</v>
      </c>
      <c r="X16" s="54">
        <f t="shared" si="2"/>
        <v>1.1841126741492807</v>
      </c>
      <c r="Y16" s="54">
        <f t="shared" si="5"/>
        <v>-0.21922606876044062</v>
      </c>
      <c r="Z16" s="54">
        <f t="shared" si="3"/>
        <v>1.0412588677457741</v>
      </c>
      <c r="AA16" s="55">
        <v>-0.85</v>
      </c>
      <c r="AB16" s="55">
        <f t="shared" si="4"/>
        <v>1.2276010261921486</v>
      </c>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56"/>
      <c r="FE16" s="56"/>
      <c r="FF16" s="56"/>
      <c r="FG16" s="56"/>
      <c r="FH16" s="56"/>
      <c r="FI16" s="56"/>
      <c r="FJ16" s="56"/>
      <c r="FK16" s="56"/>
      <c r="FL16" s="56"/>
      <c r="FM16" s="56"/>
      <c r="FN16" s="56"/>
      <c r="FO16" s="56"/>
      <c r="FP16" s="56"/>
      <c r="FQ16" s="56"/>
      <c r="FR16" s="56"/>
      <c r="FS16" s="56"/>
      <c r="FT16" s="56"/>
      <c r="FU16" s="56"/>
      <c r="FV16" s="56"/>
    </row>
    <row r="17" spans="1:178" x14ac:dyDescent="0.3">
      <c r="B17" s="3"/>
      <c r="C17" s="3"/>
      <c r="D17" s="3"/>
      <c r="E17" s="3"/>
      <c r="F17" s="3"/>
      <c r="G17" s="61"/>
      <c r="H17" s="3"/>
      <c r="I17" s="3"/>
      <c r="V17" s="54">
        <f t="shared" si="0"/>
        <v>-0.37376658509336724</v>
      </c>
      <c r="W17" s="54">
        <f t="shared" si="1"/>
        <v>1.1212997552801016</v>
      </c>
      <c r="X17" s="54">
        <f t="shared" si="2"/>
        <v>1.1819537221581786</v>
      </c>
      <c r="Y17" s="54">
        <f t="shared" si="5"/>
        <v>-0.22321254154937384</v>
      </c>
      <c r="Z17" s="54">
        <f t="shared" si="3"/>
        <v>1.0378703658751809</v>
      </c>
      <c r="AA17" s="55">
        <v>-0.8</v>
      </c>
      <c r="AB17" s="55">
        <f t="shared" si="4"/>
        <v>1.2164403991146799</v>
      </c>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56"/>
      <c r="FE17" s="56"/>
      <c r="FF17" s="56"/>
      <c r="FG17" s="56"/>
      <c r="FH17" s="56"/>
      <c r="FI17" s="56"/>
      <c r="FJ17" s="56"/>
      <c r="FK17" s="56"/>
      <c r="FL17" s="56"/>
      <c r="FM17" s="56"/>
      <c r="FN17" s="56"/>
      <c r="FO17" s="56"/>
      <c r="FP17" s="56"/>
      <c r="FQ17" s="56"/>
      <c r="FR17" s="56"/>
      <c r="FS17" s="56"/>
      <c r="FT17" s="56"/>
      <c r="FU17" s="56"/>
      <c r="FV17" s="56"/>
    </row>
    <row r="18" spans="1:178" x14ac:dyDescent="0.3">
      <c r="B18" s="60" t="s">
        <v>5</v>
      </c>
      <c r="C18" s="61">
        <v>1</v>
      </c>
      <c r="D18" s="61" t="s">
        <v>64</v>
      </c>
      <c r="E18" s="3"/>
      <c r="F18" s="3"/>
      <c r="G18" s="61"/>
      <c r="H18" s="3"/>
      <c r="I18" s="3"/>
      <c r="V18" s="54">
        <f t="shared" si="0"/>
        <v>-0.37312510166256352</v>
      </c>
      <c r="W18" s="54">
        <f t="shared" si="1"/>
        <v>1.1193753049876904</v>
      </c>
      <c r="X18" s="54">
        <f t="shared" si="2"/>
        <v>1.17992517343558</v>
      </c>
      <c r="Y18" s="54">
        <f t="shared" si="5"/>
        <v>-0.22738534054129714</v>
      </c>
      <c r="Z18" s="54">
        <f t="shared" si="3"/>
        <v>1.0345321266816423</v>
      </c>
      <c r="AA18" s="55">
        <v>-0.75</v>
      </c>
      <c r="AB18" s="55">
        <f t="shared" si="4"/>
        <v>1.2050711320876151</v>
      </c>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56"/>
      <c r="FE18" s="56"/>
      <c r="FF18" s="56"/>
      <c r="FG18" s="56"/>
      <c r="FH18" s="56"/>
      <c r="FI18" s="56"/>
      <c r="FJ18" s="56"/>
      <c r="FK18" s="56"/>
      <c r="FL18" s="56"/>
      <c r="FM18" s="56"/>
      <c r="FN18" s="56"/>
      <c r="FO18" s="56"/>
      <c r="FP18" s="56"/>
      <c r="FQ18" s="56"/>
      <c r="FR18" s="56"/>
      <c r="FS18" s="56"/>
      <c r="FT18" s="56"/>
      <c r="FU18" s="56"/>
      <c r="FV18" s="56"/>
    </row>
    <row r="19" spans="1:178" x14ac:dyDescent="0.3">
      <c r="B19" s="60" t="s">
        <v>6</v>
      </c>
      <c r="C19" s="76">
        <v>3</v>
      </c>
      <c r="D19" s="61"/>
      <c r="E19" s="63"/>
      <c r="F19" s="3"/>
      <c r="G19" s="61"/>
      <c r="H19" s="3"/>
      <c r="I19" s="3"/>
      <c r="V19" s="54">
        <f t="shared" si="0"/>
        <v>-0.37252968812024434</v>
      </c>
      <c r="W19" s="54">
        <f t="shared" si="1"/>
        <v>1.1175890643607329</v>
      </c>
      <c r="X19" s="54">
        <f t="shared" si="2"/>
        <v>1.1780423104921423</v>
      </c>
      <c r="Y19" s="54">
        <f t="shared" si="5"/>
        <v>-0.23175880320556155</v>
      </c>
      <c r="Z19" s="54">
        <f t="shared" si="3"/>
        <v>1.031252029683444</v>
      </c>
      <c r="AA19" s="55">
        <v>-0.7</v>
      </c>
      <c r="AB19" s="55">
        <f t="shared" si="4"/>
        <v>1.193483191927337</v>
      </c>
      <c r="AI19" s="54"/>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56"/>
      <c r="FE19" s="56"/>
      <c r="FF19" s="56"/>
      <c r="FG19" s="56"/>
      <c r="FH19" s="56"/>
      <c r="FI19" s="56"/>
      <c r="FJ19" s="56"/>
      <c r="FK19" s="56"/>
      <c r="FL19" s="56"/>
      <c r="FM19" s="56"/>
      <c r="FN19" s="56"/>
      <c r="FO19" s="56"/>
      <c r="FP19" s="56"/>
      <c r="FQ19" s="56"/>
      <c r="FR19" s="56"/>
      <c r="FS19" s="56"/>
      <c r="FT19" s="62"/>
      <c r="FU19" s="62"/>
      <c r="FV19" s="62"/>
    </row>
    <row r="20" spans="1:178" x14ac:dyDescent="0.3">
      <c r="B20" s="61"/>
      <c r="C20" s="61"/>
      <c r="D20" s="61"/>
      <c r="E20" s="64"/>
      <c r="F20" s="3"/>
      <c r="G20" s="61"/>
      <c r="H20" s="3"/>
      <c r="I20" s="3"/>
      <c r="V20" s="54">
        <f t="shared" si="0"/>
        <v>-0.37198580716350887</v>
      </c>
      <c r="W20" s="54">
        <f t="shared" si="1"/>
        <v>1.1159574214905266</v>
      </c>
      <c r="X20" s="54">
        <f t="shared" si="2"/>
        <v>1.1763224078928667</v>
      </c>
      <c r="Y20" s="54">
        <f t="shared" si="5"/>
        <v>-0.2363488291967156</v>
      </c>
      <c r="Z20" s="54">
        <f t="shared" si="3"/>
        <v>1.0280390114896361</v>
      </c>
      <c r="AA20" s="55">
        <v>-0.65</v>
      </c>
      <c r="AB20" s="55">
        <f t="shared" si="4"/>
        <v>1.1816657504675012</v>
      </c>
      <c r="AI20" s="54"/>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56"/>
      <c r="FE20" s="56"/>
      <c r="FF20" s="56"/>
      <c r="FG20" s="56"/>
      <c r="FH20" s="56"/>
      <c r="FI20" s="56"/>
      <c r="FJ20" s="56"/>
      <c r="FK20" s="56"/>
      <c r="FL20" s="56"/>
      <c r="FM20" s="56"/>
      <c r="FN20" s="56"/>
      <c r="FO20" s="56"/>
      <c r="FP20" s="56"/>
      <c r="FQ20" s="56"/>
      <c r="FR20" s="56"/>
      <c r="FS20" s="56"/>
      <c r="FT20" s="62"/>
      <c r="FU20" s="62"/>
      <c r="FV20" s="62"/>
    </row>
    <row r="21" spans="1:178" ht="15" x14ac:dyDescent="0.35">
      <c r="B21" s="57" t="s">
        <v>48</v>
      </c>
      <c r="C21" s="3" t="str">
        <f ca="1">[1]!xlv(C23)</f>
        <v>P1 / P1ALL</v>
      </c>
      <c r="F21" s="57" t="s">
        <v>63</v>
      </c>
      <c r="G21" s="3" t="str">
        <f ca="1">[1]!xlv(G23)</f>
        <v>P2 / P2ALL</v>
      </c>
      <c r="I21" s="3"/>
      <c r="V21" s="54">
        <f t="shared" si="0"/>
        <v>-0.37149965242537847</v>
      </c>
      <c r="W21" s="54">
        <f t="shared" si="1"/>
        <v>1.1144989572761355</v>
      </c>
      <c r="X21" s="54">
        <f t="shared" si="2"/>
        <v>1.1747850516250919</v>
      </c>
      <c r="Y21" s="54">
        <f t="shared" si="5"/>
        <v>-0.2411731036470941</v>
      </c>
      <c r="Z21" s="54">
        <f t="shared" si="3"/>
        <v>1.0249032330968901</v>
      </c>
      <c r="AA21" s="55">
        <v>-0.6</v>
      </c>
      <c r="AB21" s="55">
        <f t="shared" si="4"/>
        <v>1.1696070952851465</v>
      </c>
      <c r="AI21" s="54"/>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56"/>
      <c r="FE21" s="56"/>
      <c r="FF21" s="56"/>
      <c r="FG21" s="56"/>
      <c r="FH21" s="56"/>
      <c r="FI21" s="56"/>
      <c r="FJ21" s="56"/>
      <c r="FK21" s="56"/>
      <c r="FL21" s="56"/>
      <c r="FM21" s="56"/>
      <c r="FN21" s="56"/>
      <c r="FO21" s="56"/>
      <c r="FP21" s="56"/>
      <c r="FQ21" s="56"/>
      <c r="FR21" s="56"/>
      <c r="FS21" s="56"/>
      <c r="FT21" s="62"/>
      <c r="FU21" s="62"/>
      <c r="FV21" s="62"/>
    </row>
    <row r="22" spans="1:178" x14ac:dyDescent="0.3">
      <c r="B22" s="67" t="s">
        <v>62</v>
      </c>
      <c r="C22" s="54" t="str">
        <f>[1]!xln(C23)</f>
        <v>(-5000) / 30000</v>
      </c>
      <c r="G22" s="54" t="str">
        <f>[1]!xln(G23)</f>
        <v>15000 / 30000</v>
      </c>
      <c r="I22" s="3"/>
      <c r="V22" s="54">
        <f t="shared" si="0"/>
        <v>-0.37107826921467507</v>
      </c>
      <c r="W22" s="54">
        <f t="shared" si="1"/>
        <v>1.1132348076440253</v>
      </c>
      <c r="X22" s="54">
        <f t="shared" si="2"/>
        <v>1.1734525209115145</v>
      </c>
      <c r="Y22" s="54">
        <f t="shared" si="5"/>
        <v>-0.24625136044417439</v>
      </c>
      <c r="Z22" s="54">
        <f t="shared" si="3"/>
        <v>1.0218562790186418</v>
      </c>
      <c r="AA22" s="55">
        <v>-0.55000000000000004</v>
      </c>
      <c r="AB22" s="55">
        <f t="shared" si="4"/>
        <v>1.1572945272629378</v>
      </c>
      <c r="AI22" s="54"/>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56"/>
      <c r="FE22" s="56"/>
      <c r="FF22" s="56"/>
      <c r="FG22" s="56"/>
      <c r="FH22" s="56"/>
      <c r="FI22" s="56"/>
      <c r="FJ22" s="56"/>
      <c r="FK22" s="56"/>
      <c r="FL22" s="56"/>
      <c r="FM22" s="56"/>
      <c r="FN22" s="56"/>
      <c r="FO22" s="56"/>
      <c r="FP22" s="56"/>
      <c r="FQ22" s="56"/>
      <c r="FR22" s="56"/>
      <c r="FS22" s="56"/>
      <c r="FT22" s="62"/>
      <c r="FU22" s="62"/>
      <c r="FV22" s="62"/>
    </row>
    <row r="23" spans="1:178" ht="15" x14ac:dyDescent="0.35">
      <c r="B23" s="57" t="s">
        <v>48</v>
      </c>
      <c r="C23" s="68">
        <f>C15/G15</f>
        <v>-0.16666666666666666</v>
      </c>
      <c r="D23" s="3"/>
      <c r="E23" s="3"/>
      <c r="F23" s="57" t="s">
        <v>63</v>
      </c>
      <c r="G23" s="68">
        <f>C16/G16</f>
        <v>0.5</v>
      </c>
      <c r="H23" s="59"/>
      <c r="I23" s="3"/>
      <c r="V23" s="54">
        <f t="shared" si="0"/>
        <v>-0.37072969963011443</v>
      </c>
      <c r="W23" s="54">
        <f t="shared" si="1"/>
        <v>1.1121890988903433</v>
      </c>
      <c r="X23" s="54">
        <f t="shared" si="2"/>
        <v>1.1723502471012444</v>
      </c>
      <c r="Y23" s="54">
        <f t="shared" si="5"/>
        <v>-0.25160569419211831</v>
      </c>
      <c r="Z23" s="54">
        <f t="shared" si="3"/>
        <v>1.0189113954572728</v>
      </c>
      <c r="AA23" s="55">
        <v>-0.5</v>
      </c>
      <c r="AB23" s="55">
        <f t="shared" si="4"/>
        <v>1.1447142425533319</v>
      </c>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row>
    <row r="24" spans="1:178" x14ac:dyDescent="0.3">
      <c r="V24" s="54">
        <f t="shared" si="0"/>
        <v>-0.3704631579551525</v>
      </c>
      <c r="W24" s="54">
        <f t="shared" si="1"/>
        <v>1.1113894738654575</v>
      </c>
      <c r="X24" s="54">
        <f t="shared" si="2"/>
        <v>1.1715073683170083</v>
      </c>
      <c r="Y24" s="54">
        <f t="shared" si="5"/>
        <v>-0.25726093180762361</v>
      </c>
      <c r="Z24" s="54">
        <f t="shared" si="3"/>
        <v>1.0160837766495201</v>
      </c>
      <c r="AA24" s="55">
        <v>-0.45</v>
      </c>
      <c r="AB24" s="55">
        <f t="shared" si="4"/>
        <v>1.1318511959629507</v>
      </c>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row>
    <row r="25" spans="1:178" x14ac:dyDescent="0.3">
      <c r="A25" s="61"/>
      <c r="B25" s="61"/>
      <c r="C25" s="61"/>
      <c r="D25" s="61"/>
      <c r="E25" s="61"/>
      <c r="F25" s="3"/>
      <c r="G25" s="61"/>
      <c r="H25" s="3"/>
      <c r="I25" s="3"/>
      <c r="V25" s="54">
        <f t="shared" si="0"/>
        <v>-0.37028924393119544</v>
      </c>
      <c r="W25" s="54">
        <f t="shared" si="1"/>
        <v>1.1108677317935864</v>
      </c>
      <c r="X25" s="54">
        <f t="shared" si="2"/>
        <v>1.1709574038842592</v>
      </c>
      <c r="Y25" s="54">
        <f t="shared" si="5"/>
        <v>-0.26324507763107802</v>
      </c>
      <c r="Z25" s="54">
        <f t="shared" si="3"/>
        <v>1.0133909110289656</v>
      </c>
      <c r="AA25" s="55">
        <v>-0.4</v>
      </c>
      <c r="AB25" s="55">
        <f t="shared" si="4"/>
        <v>1.1186889420813968</v>
      </c>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row>
    <row r="26" spans="1:178" x14ac:dyDescent="0.3">
      <c r="A26" s="61"/>
      <c r="B26" s="61"/>
      <c r="C26" s="61"/>
      <c r="D26" s="61"/>
      <c r="E26" s="61"/>
      <c r="F26" s="3"/>
      <c r="G26" s="61"/>
      <c r="H26" s="61"/>
      <c r="I26" s="61"/>
      <c r="V26" s="54">
        <f t="shared" si="0"/>
        <v>-0.37022020376234727</v>
      </c>
      <c r="W26" s="54">
        <f t="shared" si="1"/>
        <v>1.1106606112870416</v>
      </c>
      <c r="X26" s="54">
        <f t="shared" si="2"/>
        <v>1.170739079700656</v>
      </c>
      <c r="Y26" s="54">
        <f t="shared" si="5"/>
        <v>-0.26958984978561396</v>
      </c>
      <c r="Z26" s="54">
        <f t="shared" si="3"/>
        <v>1.0108530021671511</v>
      </c>
      <c r="AA26" s="55">
        <v>-0.35</v>
      </c>
      <c r="AB26" s="55">
        <f t="shared" si="4"/>
        <v>1.1052094495921161</v>
      </c>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row>
    <row r="27" spans="1:178" x14ac:dyDescent="0.3">
      <c r="A27" s="61"/>
      <c r="B27" s="61"/>
      <c r="C27" s="61"/>
      <c r="D27" s="61"/>
      <c r="E27" s="61"/>
      <c r="V27" s="54">
        <f t="shared" si="0"/>
        <v>-0.37027025174273043</v>
      </c>
      <c r="W27" s="54">
        <f t="shared" si="1"/>
        <v>1.1108107552281914</v>
      </c>
      <c r="X27" s="54">
        <f t="shared" si="2"/>
        <v>1.1708973453109586</v>
      </c>
      <c r="Y27" s="54">
        <f t="shared" si="5"/>
        <v>-0.27633133062020315</v>
      </c>
      <c r="Z27" s="54">
        <f t="shared" si="3"/>
        <v>1.008493483875045</v>
      </c>
      <c r="AA27" s="55">
        <v>-0.3</v>
      </c>
      <c r="AB27" s="55">
        <f t="shared" si="4"/>
        <v>1.0913928830611059</v>
      </c>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row>
    <row r="28" spans="1:178" x14ac:dyDescent="0.3">
      <c r="A28" s="3"/>
      <c r="B28" s="3"/>
      <c r="C28" s="3"/>
      <c r="D28" s="3"/>
      <c r="E28" s="3"/>
      <c r="F28" s="71"/>
      <c r="G28" s="61"/>
      <c r="V28" s="54">
        <f t="shared" si="0"/>
        <v>-0.37045596953100668</v>
      </c>
      <c r="W28" s="54">
        <f t="shared" si="1"/>
        <v>1.1113679085930199</v>
      </c>
      <c r="X28" s="54">
        <f t="shared" si="2"/>
        <v>1.1714846365239202</v>
      </c>
      <c r="Y28" s="54">
        <f t="shared" si="5"/>
        <v>-0.28351076090328059</v>
      </c>
      <c r="Z28" s="54">
        <f t="shared" si="3"/>
        <v>1.0063396547901218</v>
      </c>
      <c r="AA28" s="55">
        <v>-0.25</v>
      </c>
      <c r="AB28" s="55">
        <f t="shared" si="4"/>
        <v>1.0772173450159419</v>
      </c>
      <c r="AC28" s="10"/>
      <c r="AD28" s="10"/>
      <c r="AE28" s="10"/>
      <c r="AF28" s="10"/>
      <c r="AG28" s="10"/>
      <c r="AH28" s="10"/>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row>
    <row r="29" spans="1:178" x14ac:dyDescent="0.3">
      <c r="A29" s="61"/>
      <c r="B29" s="61"/>
      <c r="C29" s="61"/>
      <c r="D29" s="61"/>
      <c r="E29" s="61"/>
      <c r="F29" s="61"/>
      <c r="G29" s="61"/>
      <c r="H29" s="61"/>
      <c r="I29" s="61"/>
      <c r="V29" s="54">
        <f t="shared" si="0"/>
        <v>-0.37079680578391688</v>
      </c>
      <c r="W29" s="54">
        <f t="shared" si="1"/>
        <v>1.1123904173517507</v>
      </c>
      <c r="X29" s="54">
        <f t="shared" si="2"/>
        <v>1.1725624553922738</v>
      </c>
      <c r="Y29" s="54">
        <f t="shared" si="5"/>
        <v>-0.29117551666661529</v>
      </c>
      <c r="Z29" s="54">
        <f t="shared" si="3"/>
        <v>1.0044234658492881</v>
      </c>
      <c r="AA29" s="55">
        <v>-0.2</v>
      </c>
      <c r="AB29" s="55">
        <f t="shared" si="4"/>
        <v>1.0626585691826111</v>
      </c>
      <c r="AC29" s="10"/>
      <c r="AD29" s="10"/>
      <c r="AE29" s="10"/>
      <c r="AF29" s="10"/>
      <c r="AG29" s="10"/>
      <c r="AH29" s="10"/>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row>
    <row r="30" spans="1:178" x14ac:dyDescent="0.3">
      <c r="A30" s="61"/>
      <c r="B30" s="61"/>
      <c r="C30" s="72"/>
      <c r="D30" s="72"/>
      <c r="E30" s="71"/>
      <c r="F30" s="71"/>
      <c r="G30" s="61"/>
      <c r="H30" s="61"/>
      <c r="I30" s="61"/>
      <c r="V30" s="54">
        <f t="shared" si="0"/>
        <v>-0.37131570677888898</v>
      </c>
      <c r="W30" s="54">
        <f t="shared" si="1"/>
        <v>1.1139471203366669</v>
      </c>
      <c r="X30" s="54">
        <f t="shared" si="2"/>
        <v>1.1742033644165131</v>
      </c>
      <c r="Y30" s="54">
        <f t="shared" si="5"/>
        <v>-0.29938032021927785</v>
      </c>
      <c r="Z30" s="54">
        <f t="shared" si="3"/>
        <v>1.0027825051387556</v>
      </c>
      <c r="AA30" s="55">
        <v>-0.15</v>
      </c>
      <c r="AB30" s="55">
        <f t="shared" si="4"/>
        <v>1.0476895531716472</v>
      </c>
      <c r="AC30" s="10"/>
      <c r="AD30" s="10"/>
      <c r="AE30" s="10"/>
      <c r="AF30" s="10"/>
      <c r="AG30" s="10"/>
      <c r="AH30" s="10"/>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4"/>
      <c r="DU30" s="54"/>
      <c r="DV30" s="54"/>
      <c r="DW30" s="54"/>
      <c r="DX30" s="54"/>
      <c r="DY30" s="54"/>
      <c r="DZ30" s="54"/>
      <c r="EA30" s="54"/>
      <c r="EB30" s="54"/>
      <c r="EC30" s="54"/>
      <c r="ED30" s="54"/>
      <c r="EE30" s="54"/>
      <c r="EF30" s="54"/>
      <c r="EG30" s="54"/>
      <c r="EH30" s="54"/>
      <c r="EI30" s="54"/>
      <c r="EJ30" s="54"/>
      <c r="EK30" s="54"/>
      <c r="EL30" s="54"/>
      <c r="EM30" s="54"/>
      <c r="EN30" s="54"/>
      <c r="EO30" s="54"/>
      <c r="EP30" s="54"/>
      <c r="EQ30" s="54"/>
      <c r="ER30" s="54"/>
      <c r="ES30" s="54"/>
      <c r="ET30" s="54"/>
      <c r="EU30" s="54"/>
      <c r="EV30" s="54"/>
      <c r="EW30" s="54"/>
      <c r="EX30" s="54"/>
      <c r="EY30" s="54"/>
      <c r="EZ30" s="54"/>
      <c r="FA30" s="54"/>
      <c r="FB30" s="54"/>
      <c r="FC30" s="54"/>
      <c r="FD30" s="54"/>
      <c r="FE30" s="54"/>
      <c r="FF30" s="54"/>
      <c r="FG30" s="54"/>
      <c r="FH30" s="54"/>
      <c r="FI30" s="54"/>
      <c r="FJ30" s="54"/>
      <c r="FK30" s="54"/>
      <c r="FL30" s="54"/>
      <c r="FM30" s="54"/>
      <c r="FN30" s="54"/>
      <c r="FO30" s="54"/>
      <c r="FP30" s="54"/>
      <c r="FQ30" s="54"/>
      <c r="FR30" s="54"/>
      <c r="FS30" s="54"/>
    </row>
    <row r="31" spans="1:178" x14ac:dyDescent="0.3">
      <c r="A31" s="61"/>
      <c r="B31" s="61"/>
      <c r="C31" s="72"/>
      <c r="D31" s="61"/>
      <c r="E31" s="71"/>
      <c r="V31" s="54">
        <f t="shared" si="0"/>
        <v>-0.37203991982263335</v>
      </c>
      <c r="W31" s="54">
        <f t="shared" si="1"/>
        <v>1.1161197594679</v>
      </c>
      <c r="X31" s="54">
        <f t="shared" si="2"/>
        <v>1.1764935271459482</v>
      </c>
      <c r="Y31" s="54">
        <f t="shared" si="5"/>
        <v>-0.30818875430560061</v>
      </c>
      <c r="Z31" s="54">
        <f t="shared" si="3"/>
        <v>1.0014612400258072</v>
      </c>
      <c r="AA31" s="55">
        <v>-0.1</v>
      </c>
      <c r="AB31" s="55">
        <f t="shared" si="4"/>
        <v>1.0322801154563672</v>
      </c>
      <c r="AC31" s="10"/>
      <c r="AD31" s="10"/>
      <c r="AE31" s="10"/>
      <c r="AF31" s="10"/>
      <c r="AG31" s="10"/>
      <c r="AH31" s="10"/>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c r="EO31" s="54"/>
      <c r="EP31" s="54"/>
      <c r="EQ31" s="54"/>
      <c r="ER31" s="54"/>
      <c r="ES31" s="54"/>
      <c r="ET31" s="54"/>
      <c r="EU31" s="54"/>
      <c r="EV31" s="54"/>
      <c r="EW31" s="54"/>
      <c r="EX31" s="54"/>
      <c r="EY31" s="54"/>
      <c r="EZ31" s="54"/>
      <c r="FA31" s="54"/>
      <c r="FB31" s="54"/>
      <c r="FC31" s="54"/>
      <c r="FD31" s="54"/>
      <c r="FE31" s="54"/>
      <c r="FF31" s="54"/>
      <c r="FG31" s="54"/>
      <c r="FH31" s="54"/>
      <c r="FI31" s="54"/>
      <c r="FJ31" s="54"/>
      <c r="FK31" s="54"/>
      <c r="FL31" s="54"/>
      <c r="FM31" s="54"/>
      <c r="FN31" s="54"/>
      <c r="FO31" s="54"/>
      <c r="FP31" s="54"/>
      <c r="FQ31" s="54"/>
      <c r="FR31" s="54"/>
      <c r="FS31" s="54"/>
    </row>
    <row r="32" spans="1:178" x14ac:dyDescent="0.3">
      <c r="A32" s="61"/>
      <c r="B32" s="61"/>
      <c r="C32" s="61"/>
      <c r="D32" s="61"/>
      <c r="E32" s="61"/>
      <c r="F32" s="61"/>
      <c r="G32" s="61"/>
      <c r="H32" s="61"/>
      <c r="I32" s="61"/>
      <c r="J32" s="61"/>
      <c r="K32" s="61"/>
      <c r="V32" s="54">
        <f t="shared" si="0"/>
        <v>-0.37300202721123743</v>
      </c>
      <c r="W32" s="54">
        <f t="shared" si="1"/>
        <v>1.1190060816337122</v>
      </c>
      <c r="X32" s="54">
        <f t="shared" si="2"/>
        <v>1.179535977847614</v>
      </c>
      <c r="Y32" s="54">
        <f t="shared" si="5"/>
        <v>-0.31767517283027402</v>
      </c>
      <c r="Z32" s="54">
        <f t="shared" si="3"/>
        <v>1.0005125981733398</v>
      </c>
      <c r="AA32" s="55">
        <v>-0.05</v>
      </c>
      <c r="AB32" s="55">
        <f t="shared" si="4"/>
        <v>1.0163963568148535</v>
      </c>
      <c r="AC32" s="31"/>
      <c r="AD32" s="31"/>
      <c r="AE32" s="31"/>
      <c r="AF32" s="31"/>
      <c r="AG32" s="31"/>
      <c r="AH32" s="31"/>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c r="EO32" s="54"/>
      <c r="EP32" s="54"/>
      <c r="EQ32" s="54"/>
      <c r="ER32" s="54"/>
      <c r="ES32" s="54"/>
      <c r="ET32" s="54"/>
      <c r="EU32" s="54"/>
      <c r="EV32" s="54"/>
      <c r="EW32" s="54"/>
      <c r="EX32" s="54"/>
      <c r="EY32" s="54"/>
      <c r="EZ32" s="54"/>
      <c r="FA32" s="54"/>
      <c r="FB32" s="54"/>
      <c r="FC32" s="54"/>
      <c r="FD32" s="54"/>
      <c r="FE32" s="54"/>
      <c r="FF32" s="54"/>
      <c r="FG32" s="54"/>
      <c r="FH32" s="54"/>
      <c r="FI32" s="54"/>
      <c r="FJ32" s="54"/>
      <c r="FK32" s="54"/>
      <c r="FL32" s="54"/>
      <c r="FM32" s="54"/>
      <c r="FN32" s="54"/>
      <c r="FO32" s="54"/>
      <c r="FP32" s="54"/>
      <c r="FQ32" s="54"/>
      <c r="FR32" s="54"/>
      <c r="FS32" s="54"/>
    </row>
    <row r="33" spans="1:175" x14ac:dyDescent="0.3">
      <c r="A33" s="61"/>
      <c r="B33" s="61"/>
      <c r="C33" s="61"/>
      <c r="D33" s="61"/>
      <c r="E33" s="61"/>
      <c r="F33" s="61"/>
      <c r="G33" s="61"/>
      <c r="H33" s="61"/>
      <c r="I33" s="61"/>
      <c r="J33" s="61"/>
      <c r="K33" s="61"/>
      <c r="V33" s="54">
        <f t="shared" si="0"/>
        <v>-0.37424129168925835</v>
      </c>
      <c r="W33" s="54">
        <f t="shared" si="1"/>
        <v>1.122723875067775</v>
      </c>
      <c r="X33" s="54">
        <f t="shared" si="2"/>
        <v>1.1834548762214998</v>
      </c>
      <c r="Y33" s="54">
        <f t="shared" si="5"/>
        <v>-0.32792713629707038</v>
      </c>
      <c r="Z33" s="54">
        <f t="shared" si="3"/>
        <v>1</v>
      </c>
      <c r="AA33" s="55">
        <v>0</v>
      </c>
      <c r="AB33" s="55">
        <f t="shared" si="4"/>
        <v>1</v>
      </c>
      <c r="AC33" s="54"/>
      <c r="AD33" s="54"/>
      <c r="AE33" s="54">
        <v>0</v>
      </c>
      <c r="AF33" s="54">
        <v>0</v>
      </c>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c r="EO33" s="54"/>
      <c r="EP33" s="54"/>
      <c r="EQ33" s="54"/>
      <c r="ER33" s="54"/>
      <c r="ES33" s="54"/>
      <c r="ET33" s="54"/>
      <c r="EU33" s="54"/>
      <c r="EV33" s="54"/>
      <c r="EW33" s="54"/>
      <c r="EX33" s="54"/>
      <c r="EY33" s="54"/>
      <c r="EZ33" s="54"/>
      <c r="FA33" s="54"/>
      <c r="FB33" s="54"/>
      <c r="FC33" s="54"/>
      <c r="FD33" s="54"/>
      <c r="FE33" s="54"/>
      <c r="FF33" s="54"/>
      <c r="FG33" s="54"/>
      <c r="FH33" s="54"/>
      <c r="FI33" s="54"/>
      <c r="FJ33" s="54"/>
      <c r="FK33" s="54"/>
      <c r="FL33" s="54"/>
      <c r="FM33" s="54"/>
      <c r="FN33" s="54"/>
      <c r="FO33" s="54"/>
      <c r="FP33" s="54"/>
      <c r="FQ33" s="54"/>
      <c r="FR33" s="54"/>
      <c r="FS33" s="54"/>
    </row>
    <row r="34" spans="1:175" x14ac:dyDescent="0.3">
      <c r="A34" s="61"/>
      <c r="B34" s="61"/>
      <c r="C34" s="61"/>
      <c r="D34" s="61"/>
      <c r="E34" s="61"/>
      <c r="F34" s="3"/>
      <c r="G34" s="61"/>
      <c r="V34" s="54">
        <f>-Z34/(Y34-AD43)</f>
        <v>-0.3758054285670816</v>
      </c>
      <c r="W34" s="54">
        <f t="shared" ref="W34:W53" si="6">Y34*V34+Z34</f>
        <v>1.1274162857012449</v>
      </c>
      <c r="X34" s="54">
        <f t="shared" ref="X34:X53" si="7">(V34^2+W34^2)^0.5</f>
        <v>1.188401111327686</v>
      </c>
      <c r="Y34" s="54">
        <f t="shared" ref="Y34:Y53" si="8">(AB34-AB33)/(AA34-AA33)</f>
        <v>-0.33904855016883007</v>
      </c>
      <c r="Z34" s="54">
        <f t="shared" ref="Z34:Z53" si="9">AB34-AA34*Y34</f>
        <v>1</v>
      </c>
      <c r="AA34" s="55">
        <v>0.05</v>
      </c>
      <c r="AB34" s="55">
        <f t="shared" si="4"/>
        <v>0.9830475724915585</v>
      </c>
      <c r="AC34" s="54"/>
      <c r="AD34" s="54">
        <v>20</v>
      </c>
      <c r="AE34" s="54">
        <f>AF38</f>
        <v>1.1274162857012449</v>
      </c>
      <c r="AF34" s="54">
        <f>AE38</f>
        <v>-0.3758054285670816</v>
      </c>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c r="EO34" s="54"/>
      <c r="EP34" s="54"/>
      <c r="EQ34" s="54"/>
      <c r="ER34" s="54"/>
      <c r="ES34" s="54"/>
      <c r="ET34" s="54"/>
      <c r="EU34" s="54"/>
      <c r="EV34" s="54"/>
      <c r="EW34" s="54"/>
      <c r="EX34" s="54"/>
      <c r="EY34" s="54"/>
      <c r="EZ34" s="54"/>
      <c r="FA34" s="54"/>
      <c r="FB34" s="54"/>
      <c r="FC34" s="54"/>
      <c r="FD34" s="54"/>
      <c r="FE34" s="54"/>
      <c r="FF34" s="54"/>
      <c r="FG34" s="54"/>
      <c r="FH34" s="54"/>
      <c r="FI34" s="54"/>
      <c r="FJ34" s="54"/>
      <c r="FK34" s="54"/>
      <c r="FL34" s="54"/>
      <c r="FM34" s="54"/>
      <c r="FN34" s="54"/>
      <c r="FO34" s="54"/>
      <c r="FP34" s="54"/>
      <c r="FQ34" s="54"/>
      <c r="FR34" s="54"/>
      <c r="FS34" s="54"/>
    </row>
    <row r="35" spans="1:175" x14ac:dyDescent="0.3">
      <c r="A35" s="61"/>
      <c r="B35" s="61"/>
      <c r="C35" s="61"/>
      <c r="D35" s="61"/>
      <c r="E35" s="61"/>
      <c r="F35" s="61"/>
      <c r="G35" s="61"/>
      <c r="H35" s="61"/>
      <c r="I35" s="61"/>
      <c r="J35" s="61"/>
      <c r="K35" s="61"/>
      <c r="V35" s="54">
        <f>Z35/(AD43-Y35)</f>
        <v>-0.37775297106161326</v>
      </c>
      <c r="W35" s="54">
        <f t="shared" si="6"/>
        <v>1.1332589131848398</v>
      </c>
      <c r="X35" s="54">
        <f t="shared" si="7"/>
        <v>1.1945597814503719</v>
      </c>
      <c r="Y35" s="54">
        <f t="shared" si="8"/>
        <v>-0.35116375771857555</v>
      </c>
      <c r="Z35" s="54">
        <f t="shared" si="9"/>
        <v>1.0006057603774874</v>
      </c>
      <c r="AA35" s="55">
        <v>0.1</v>
      </c>
      <c r="AB35" s="55">
        <f t="shared" si="4"/>
        <v>0.96548938460562972</v>
      </c>
      <c r="AC35" s="54"/>
      <c r="AD35" s="54"/>
      <c r="AE35" s="54"/>
      <c r="AF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c r="EY35" s="54"/>
      <c r="EZ35" s="54"/>
      <c r="FA35" s="54"/>
      <c r="FB35" s="54"/>
      <c r="FC35" s="54"/>
      <c r="FD35" s="54"/>
      <c r="FE35" s="54"/>
      <c r="FF35" s="54"/>
      <c r="FG35" s="54"/>
      <c r="FH35" s="54"/>
      <c r="FI35" s="54"/>
      <c r="FJ35" s="54"/>
      <c r="FK35" s="54"/>
      <c r="FL35" s="54"/>
      <c r="FM35" s="54"/>
      <c r="FN35" s="54"/>
      <c r="FO35" s="54"/>
      <c r="FP35" s="54"/>
      <c r="FQ35" s="54"/>
      <c r="FR35" s="54"/>
      <c r="FS35" s="54"/>
    </row>
    <row r="36" spans="1:175" x14ac:dyDescent="0.3">
      <c r="A36" s="61"/>
      <c r="B36" s="61"/>
      <c r="C36" s="61"/>
      <c r="D36" s="61"/>
      <c r="E36" s="61"/>
      <c r="F36" s="61"/>
      <c r="G36" s="61"/>
      <c r="H36" s="61"/>
      <c r="I36" s="61"/>
      <c r="J36" s="61"/>
      <c r="K36" s="61"/>
      <c r="V36" s="54">
        <f>Z36/(AD43-Y36)</f>
        <v>-0.38015647420920284</v>
      </c>
      <c r="W36" s="54">
        <f t="shared" si="6"/>
        <v>1.1404694226276086</v>
      </c>
      <c r="X36" s="54">
        <f t="shared" si="7"/>
        <v>1.202160325760139</v>
      </c>
      <c r="Y36" s="54">
        <f t="shared" si="8"/>
        <v>-0.36442294839440287</v>
      </c>
      <c r="Z36" s="54">
        <f t="shared" si="9"/>
        <v>1.0019316794450701</v>
      </c>
      <c r="AA36" s="55">
        <v>0.15</v>
      </c>
      <c r="AB36" s="55">
        <f t="shared" si="4"/>
        <v>0.94726823718590958</v>
      </c>
      <c r="AC36" s="54"/>
      <c r="AD36" s="54"/>
      <c r="AE36" s="54"/>
      <c r="AF36" s="54">
        <f>MIN(X34:X53)</f>
        <v>1.188401111327686</v>
      </c>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c r="EY36" s="54"/>
      <c r="EZ36" s="54"/>
      <c r="FA36" s="54"/>
      <c r="FB36" s="54"/>
      <c r="FC36" s="54"/>
      <c r="FD36" s="54"/>
      <c r="FE36" s="54"/>
      <c r="FF36" s="54"/>
      <c r="FG36" s="54"/>
      <c r="FH36" s="54"/>
      <c r="FI36" s="54"/>
      <c r="FJ36" s="54"/>
      <c r="FK36" s="54"/>
      <c r="FL36" s="54"/>
      <c r="FM36" s="54"/>
      <c r="FN36" s="54"/>
      <c r="FO36" s="54"/>
      <c r="FP36" s="54"/>
      <c r="FQ36" s="54"/>
      <c r="FR36" s="54"/>
      <c r="FS36" s="54"/>
    </row>
    <row r="37" spans="1:175" x14ac:dyDescent="0.3">
      <c r="A37" s="61"/>
      <c r="B37" s="61"/>
      <c r="C37" s="61"/>
      <c r="D37" s="61"/>
      <c r="E37" s="61"/>
      <c r="F37" s="61"/>
      <c r="G37" s="61"/>
      <c r="H37" s="61"/>
      <c r="I37" s="61"/>
      <c r="J37" s="61"/>
      <c r="K37" s="61"/>
      <c r="V37" s="54">
        <f>Z37/(AD43-Y37)</f>
        <v>-0.3831069261088732</v>
      </c>
      <c r="W37" s="54">
        <f t="shared" si="6"/>
        <v>1.1493207783266195</v>
      </c>
      <c r="X37" s="54">
        <f t="shared" si="7"/>
        <v>1.2114904738898675</v>
      </c>
      <c r="Y37" s="54">
        <f t="shared" si="8"/>
        <v>-0.37900940926707472</v>
      </c>
      <c r="Z37" s="54">
        <f t="shared" si="9"/>
        <v>1.0041196485759707</v>
      </c>
      <c r="AA37" s="55">
        <v>0.2</v>
      </c>
      <c r="AB37" s="55">
        <f t="shared" si="4"/>
        <v>0.92831776672255584</v>
      </c>
      <c r="AC37" s="54"/>
      <c r="AD37" s="54"/>
      <c r="AE37" s="54"/>
      <c r="AF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c r="EY37" s="54"/>
      <c r="EZ37" s="54"/>
      <c r="FA37" s="54"/>
      <c r="FB37" s="54"/>
      <c r="FC37" s="54"/>
      <c r="FD37" s="54"/>
      <c r="FE37" s="54"/>
      <c r="FF37" s="54"/>
      <c r="FG37" s="54"/>
      <c r="FH37" s="54"/>
      <c r="FI37" s="54"/>
      <c r="FJ37" s="54"/>
      <c r="FK37" s="54"/>
      <c r="FL37" s="54"/>
      <c r="FM37" s="54"/>
      <c r="FN37" s="54"/>
      <c r="FO37" s="54"/>
      <c r="FP37" s="54"/>
      <c r="FQ37" s="54"/>
      <c r="FR37" s="54"/>
      <c r="FS37" s="54"/>
    </row>
    <row r="38" spans="1:175" x14ac:dyDescent="0.3">
      <c r="A38" s="61"/>
      <c r="B38" s="61"/>
      <c r="C38" s="61"/>
      <c r="D38" s="61"/>
      <c r="E38" s="61"/>
      <c r="F38" s="61"/>
      <c r="G38" s="61"/>
      <c r="H38" s="61"/>
      <c r="I38" s="61"/>
      <c r="J38" s="61"/>
      <c r="K38" s="61"/>
      <c r="V38" s="54">
        <f>Z38/(AD43-Y38)</f>
        <v>-0.38671993331171656</v>
      </c>
      <c r="W38" s="54">
        <f t="shared" si="6"/>
        <v>1.1601597999351498</v>
      </c>
      <c r="X38" s="54">
        <f t="shared" si="7"/>
        <v>1.2229158058534468</v>
      </c>
      <c r="Y38" s="54">
        <f t="shared" si="8"/>
        <v>-0.39514940612972016</v>
      </c>
      <c r="Z38" s="54">
        <f t="shared" si="9"/>
        <v>1.0073476479485</v>
      </c>
      <c r="AA38" s="55">
        <v>0.25</v>
      </c>
      <c r="AB38" s="55">
        <f t="shared" si="4"/>
        <v>0.90856029641606983</v>
      </c>
      <c r="AC38" s="54"/>
      <c r="AD38" s="54"/>
      <c r="AE38" s="54">
        <f>INDEX(V34:V53,MATCH(AF36,X34:X53,0))</f>
        <v>-0.3758054285670816</v>
      </c>
      <c r="AF38" s="54">
        <f>INDEX(W34:W53,MATCH(AF36,X34:X53,0))</f>
        <v>1.1274162857012449</v>
      </c>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c r="EY38" s="54"/>
      <c r="EZ38" s="54"/>
      <c r="FA38" s="54"/>
      <c r="FB38" s="54"/>
      <c r="FC38" s="54"/>
      <c r="FD38" s="54"/>
      <c r="FE38" s="54"/>
      <c r="FF38" s="54"/>
      <c r="FG38" s="54"/>
      <c r="FH38" s="54"/>
      <c r="FI38" s="54"/>
      <c r="FJ38" s="54"/>
      <c r="FK38" s="54"/>
      <c r="FL38" s="54"/>
      <c r="FM38" s="54"/>
      <c r="FN38" s="54"/>
      <c r="FO38" s="54"/>
      <c r="FP38" s="54"/>
      <c r="FQ38" s="54"/>
      <c r="FR38" s="54"/>
      <c r="FS38" s="54"/>
    </row>
    <row r="39" spans="1:175" x14ac:dyDescent="0.3">
      <c r="A39" s="61"/>
      <c r="B39" s="61"/>
      <c r="C39" s="61"/>
      <c r="D39" s="61"/>
      <c r="E39" s="61"/>
      <c r="F39" s="61"/>
      <c r="G39" s="61"/>
      <c r="H39" s="61"/>
      <c r="I39" s="61"/>
      <c r="J39" s="61"/>
      <c r="K39" s="61"/>
      <c r="V39" s="54">
        <f>Z39/(AD43-Y39)</f>
        <v>-0.39114457376530259</v>
      </c>
      <c r="W39" s="54">
        <f t="shared" si="6"/>
        <v>1.1734337212959078</v>
      </c>
      <c r="X39" s="54">
        <f t="shared" si="7"/>
        <v>1.2369077475140993</v>
      </c>
      <c r="Y39" s="54">
        <f t="shared" si="8"/>
        <v>-0.41312589346938389</v>
      </c>
      <c r="Z39" s="54">
        <f t="shared" si="9"/>
        <v>1.0118417697834159</v>
      </c>
      <c r="AA39" s="55">
        <v>0.3</v>
      </c>
      <c r="AB39" s="55">
        <f t="shared" si="4"/>
        <v>0.88790400174260065</v>
      </c>
      <c r="AC39" s="54"/>
      <c r="AD39" s="54"/>
      <c r="AE39" s="54"/>
      <c r="AF39" s="54">
        <f>(AE38^2+AF38^2)^0.5</f>
        <v>1.188401111327686</v>
      </c>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54"/>
      <c r="EN39" s="54"/>
      <c r="EO39" s="54"/>
      <c r="EP39" s="54"/>
      <c r="EQ39" s="54"/>
      <c r="ER39" s="54"/>
      <c r="ES39" s="54"/>
      <c r="ET39" s="54"/>
      <c r="EU39" s="54"/>
      <c r="EV39" s="54"/>
      <c r="EW39" s="54"/>
      <c r="EX39" s="54"/>
      <c r="EY39" s="54"/>
      <c r="EZ39" s="54"/>
      <c r="FA39" s="54"/>
      <c r="FB39" s="54"/>
      <c r="FC39" s="54"/>
      <c r="FD39" s="54"/>
      <c r="FE39" s="54"/>
      <c r="FF39" s="54"/>
      <c r="FG39" s="54"/>
      <c r="FH39" s="54"/>
      <c r="FI39" s="54"/>
      <c r="FJ39" s="54"/>
      <c r="FK39" s="54"/>
      <c r="FL39" s="54"/>
      <c r="FM39" s="54"/>
      <c r="FN39" s="54"/>
      <c r="FO39" s="54"/>
      <c r="FP39" s="54"/>
      <c r="FQ39" s="54"/>
      <c r="FR39" s="54"/>
      <c r="FS39" s="54"/>
    </row>
    <row r="40" spans="1:175" x14ac:dyDescent="0.3">
      <c r="A40" s="61"/>
      <c r="B40" s="61"/>
      <c r="C40" s="61"/>
      <c r="D40" s="61"/>
      <c r="E40" s="61"/>
      <c r="F40" s="61"/>
      <c r="G40" s="61"/>
      <c r="H40" s="61"/>
      <c r="I40" s="61"/>
      <c r="J40" s="61"/>
      <c r="K40" s="61"/>
      <c r="V40" s="54">
        <f>Z40/(AD43-Y40)</f>
        <v>-0.39657636594071166</v>
      </c>
      <c r="W40" s="54">
        <f t="shared" si="6"/>
        <v>1.1897290978221351</v>
      </c>
      <c r="X40" s="54">
        <f t="shared" si="7"/>
        <v>1.2540845825650728</v>
      </c>
      <c r="Y40" s="54">
        <f t="shared" si="8"/>
        <v>-0.43329792803395784</v>
      </c>
      <c r="Z40" s="54">
        <f t="shared" si="9"/>
        <v>1.0178933801527881</v>
      </c>
      <c r="AA40" s="55">
        <v>0.35</v>
      </c>
      <c r="AB40" s="55">
        <f t="shared" si="4"/>
        <v>0.86623910534090276</v>
      </c>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c r="EO40" s="54"/>
      <c r="EP40" s="54"/>
      <c r="EQ40" s="54"/>
      <c r="ER40" s="54"/>
      <c r="ES40" s="54"/>
      <c r="ET40" s="54"/>
      <c r="EU40" s="54"/>
      <c r="EV40" s="54"/>
      <c r="EW40" s="54"/>
      <c r="EX40" s="54"/>
      <c r="EY40" s="54"/>
      <c r="EZ40" s="54"/>
      <c r="FA40" s="54"/>
      <c r="FB40" s="54"/>
      <c r="FC40" s="54"/>
      <c r="FD40" s="54"/>
      <c r="FE40" s="54"/>
      <c r="FF40" s="54"/>
      <c r="FG40" s="54"/>
      <c r="FH40" s="54"/>
      <c r="FI40" s="54"/>
      <c r="FJ40" s="54"/>
      <c r="FK40" s="54"/>
      <c r="FL40" s="54"/>
      <c r="FM40" s="54"/>
      <c r="FN40" s="54"/>
      <c r="FO40" s="54"/>
      <c r="FP40" s="54"/>
      <c r="FQ40" s="54"/>
      <c r="FR40" s="54"/>
      <c r="FS40" s="54"/>
    </row>
    <row r="41" spans="1:175" x14ac:dyDescent="0.3">
      <c r="A41" s="61"/>
      <c r="B41" s="61"/>
      <c r="C41" s="61"/>
      <c r="D41" s="61"/>
      <c r="E41" s="61"/>
      <c r="F41" s="61"/>
      <c r="G41" s="61"/>
      <c r="H41" s="61"/>
      <c r="I41" s="61"/>
      <c r="J41" s="61"/>
      <c r="K41" s="61"/>
      <c r="V41" s="54">
        <f>Z41/(AD43-Y41)</f>
        <v>-0.4032767798663594</v>
      </c>
      <c r="W41" s="54">
        <f t="shared" si="6"/>
        <v>1.2098303395990784</v>
      </c>
      <c r="X41" s="54">
        <f t="shared" si="7"/>
        <v>1.2752731518360299</v>
      </c>
      <c r="Y41" s="54">
        <f t="shared" si="8"/>
        <v>-0.45612880078307066</v>
      </c>
      <c r="Z41" s="54">
        <f t="shared" si="9"/>
        <v>1.0258841856149774</v>
      </c>
      <c r="AA41" s="55">
        <v>0.4</v>
      </c>
      <c r="AB41" s="55">
        <f t="shared" si="4"/>
        <v>0.84343266530174921</v>
      </c>
      <c r="AC41" s="54"/>
      <c r="AD41" s="65">
        <f>C23</f>
        <v>-0.16666666666666666</v>
      </c>
      <c r="AE41" s="65">
        <f>G23</f>
        <v>0.5</v>
      </c>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row>
    <row r="42" spans="1:175" x14ac:dyDescent="0.3">
      <c r="A42" s="61"/>
      <c r="B42" s="61"/>
      <c r="C42" s="61"/>
      <c r="D42" s="61"/>
      <c r="E42" s="61"/>
      <c r="F42" s="61"/>
      <c r="G42" s="61"/>
      <c r="H42" s="61"/>
      <c r="I42" s="61"/>
      <c r="J42" s="61"/>
      <c r="K42" s="61"/>
      <c r="V42" s="54">
        <f>Z42/(AD43-Y42)</f>
        <v>-0.41160350472151069</v>
      </c>
      <c r="W42" s="54">
        <f t="shared" si="6"/>
        <v>1.234810514164532</v>
      </c>
      <c r="X42" s="54">
        <f t="shared" si="7"/>
        <v>1.3016045678278434</v>
      </c>
      <c r="Y42" s="54">
        <f t="shared" si="8"/>
        <v>-0.48222789402206712</v>
      </c>
      <c r="Z42" s="54">
        <f t="shared" si="9"/>
        <v>1.036323822910576</v>
      </c>
      <c r="AA42" s="55">
        <v>0.45</v>
      </c>
      <c r="AB42" s="55">
        <f t="shared" si="4"/>
        <v>0.81932127060064586</v>
      </c>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c r="EB42" s="54"/>
      <c r="EC42" s="54"/>
      <c r="ED42" s="54"/>
      <c r="EE42" s="54"/>
      <c r="EF42" s="54"/>
      <c r="EG42" s="54"/>
      <c r="EH42" s="54"/>
      <c r="EI42" s="54"/>
      <c r="EJ42" s="54"/>
      <c r="EK42" s="54"/>
      <c r="EL42" s="54"/>
      <c r="EM42" s="54"/>
      <c r="EN42" s="54"/>
      <c r="EO42" s="54"/>
      <c r="EP42" s="54"/>
      <c r="EQ42" s="54"/>
      <c r="ER42" s="54"/>
      <c r="ES42" s="54"/>
      <c r="ET42" s="54"/>
      <c r="EU42" s="54"/>
      <c r="EV42" s="54"/>
      <c r="EW42" s="54"/>
      <c r="EX42" s="54"/>
      <c r="EY42" s="54"/>
      <c r="EZ42" s="54"/>
      <c r="FA42" s="54"/>
      <c r="FB42" s="54"/>
      <c r="FC42" s="54"/>
      <c r="FD42" s="54"/>
      <c r="FE42" s="54"/>
      <c r="FF42" s="54"/>
      <c r="FG42" s="54"/>
      <c r="FH42" s="54"/>
      <c r="FI42" s="54"/>
      <c r="FJ42" s="54"/>
      <c r="FK42" s="54"/>
      <c r="FL42" s="54"/>
      <c r="FM42" s="54"/>
      <c r="FN42" s="54"/>
      <c r="FO42" s="54"/>
      <c r="FP42" s="54"/>
      <c r="FQ42" s="54"/>
      <c r="FR42" s="54"/>
      <c r="FS42" s="54"/>
    </row>
    <row r="43" spans="1:175" x14ac:dyDescent="0.3">
      <c r="A43" s="61"/>
      <c r="B43" s="61"/>
      <c r="C43" s="61"/>
      <c r="D43" s="61"/>
      <c r="E43" s="61"/>
      <c r="F43" s="61"/>
      <c r="G43" s="61"/>
      <c r="H43" s="61"/>
      <c r="I43" s="61"/>
      <c r="J43" s="61"/>
      <c r="K43" s="61"/>
      <c r="V43" s="54">
        <f>Z43/(AD43-Y43)</f>
        <v>-0.42830981649216127</v>
      </c>
      <c r="W43" s="54">
        <f t="shared" si="6"/>
        <v>1.2849294494764836</v>
      </c>
      <c r="X43" s="54">
        <f t="shared" si="7"/>
        <v>1.3544345643239795</v>
      </c>
      <c r="Y43" s="54">
        <f t="shared" si="8"/>
        <v>-0.53011838207092743</v>
      </c>
      <c r="Z43" s="54">
        <f t="shared" si="9"/>
        <v>1.0578745425325633</v>
      </c>
      <c r="AA43" s="55">
        <v>0.55000000000000004</v>
      </c>
      <c r="AB43" s="55">
        <f t="shared" si="4"/>
        <v>0.76630943239355309</v>
      </c>
      <c r="AC43" s="67" t="s">
        <v>3</v>
      </c>
      <c r="AD43" s="54">
        <f>AE41/AD41</f>
        <v>-3</v>
      </c>
      <c r="AE43" s="54"/>
      <c r="AF43" s="54">
        <f>AF36</f>
        <v>1.188401111327686</v>
      </c>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54"/>
      <c r="EN43" s="54"/>
      <c r="EO43" s="54"/>
      <c r="EP43" s="54"/>
      <c r="EQ43" s="54"/>
      <c r="ER43" s="54"/>
      <c r="ES43" s="54"/>
      <c r="ET43" s="54"/>
      <c r="EU43" s="54"/>
      <c r="EV43" s="54"/>
      <c r="EW43" s="54"/>
      <c r="EX43" s="54"/>
      <c r="EY43" s="54"/>
      <c r="EZ43" s="54"/>
      <c r="FA43" s="54"/>
      <c r="FB43" s="54"/>
      <c r="FC43" s="54"/>
      <c r="FD43" s="54"/>
      <c r="FE43" s="54"/>
      <c r="FF43" s="54"/>
      <c r="FG43" s="54"/>
      <c r="FH43" s="54"/>
      <c r="FI43" s="54"/>
      <c r="FJ43" s="54"/>
      <c r="FK43" s="54"/>
      <c r="FL43" s="54"/>
      <c r="FM43" s="54"/>
      <c r="FN43" s="54"/>
      <c r="FO43" s="54"/>
      <c r="FP43" s="54"/>
      <c r="FQ43" s="54"/>
      <c r="FR43" s="54"/>
      <c r="FS43" s="54"/>
    </row>
    <row r="44" spans="1:175" x14ac:dyDescent="0.3">
      <c r="A44" s="61"/>
      <c r="B44" s="61"/>
      <c r="C44" s="61"/>
      <c r="D44" s="61"/>
      <c r="E44" s="61"/>
      <c r="F44" s="61"/>
      <c r="G44" s="61"/>
      <c r="H44" s="61"/>
      <c r="I44" s="61"/>
      <c r="J44" s="69" t="str">
        <f>"MS=  "&amp;[1]!xln(K44)&amp;" ="</f>
        <v>MS=  ((-0.376)² + 1.13²)⁰·⁵ / (((-0.167)² + 0.5²)⁰·⁵) - 1 =</v>
      </c>
      <c r="K44" s="70">
        <f>(AE38^2+AF38^2)^0.5/((AD41^2+AE41^2)^0.5)-1</f>
        <v>1.2548325714024897</v>
      </c>
      <c r="V44" s="54">
        <f>Z44/(AD43-Y44)</f>
        <v>-0.45264408770286912</v>
      </c>
      <c r="W44" s="54">
        <f t="shared" si="6"/>
        <v>1.3579322631086073</v>
      </c>
      <c r="X44" s="54">
        <f t="shared" si="7"/>
        <v>1.4313862865500795</v>
      </c>
      <c r="Y44" s="54">
        <f t="shared" si="8"/>
        <v>-0.59006265330951624</v>
      </c>
      <c r="Z44" s="54">
        <f t="shared" si="9"/>
        <v>1.090843891713787</v>
      </c>
      <c r="AA44" s="55">
        <v>0.6</v>
      </c>
      <c r="AB44" s="55">
        <f t="shared" si="4"/>
        <v>0.73680629972807732</v>
      </c>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54"/>
      <c r="EN44" s="54"/>
      <c r="EO44" s="54"/>
      <c r="EP44" s="54"/>
      <c r="EQ44" s="54"/>
      <c r="ER44" s="54"/>
      <c r="ES44" s="54"/>
      <c r="ET44" s="54"/>
      <c r="EU44" s="54"/>
      <c r="EV44" s="54"/>
      <c r="EW44" s="54"/>
      <c r="EX44" s="54"/>
      <c r="EY44" s="54"/>
      <c r="EZ44" s="54"/>
      <c r="FA44" s="54"/>
      <c r="FB44" s="54"/>
      <c r="FC44" s="54"/>
      <c r="FD44" s="54"/>
      <c r="FE44" s="54"/>
      <c r="FF44" s="54"/>
      <c r="FG44" s="54"/>
      <c r="FH44" s="54"/>
      <c r="FI44" s="54"/>
      <c r="FJ44" s="54"/>
      <c r="FK44" s="54"/>
      <c r="FL44" s="54"/>
      <c r="FM44" s="54"/>
      <c r="FN44" s="54"/>
      <c r="FO44" s="54"/>
      <c r="FP44" s="54"/>
      <c r="FQ44" s="54"/>
      <c r="FR44" s="54"/>
      <c r="FS44" s="54"/>
    </row>
    <row r="45" spans="1:175" x14ac:dyDescent="0.3">
      <c r="V45" s="54">
        <f>Z45/(AD43-Y45)</f>
        <v>-0.5088919121306632</v>
      </c>
      <c r="W45" s="54">
        <f t="shared" si="6"/>
        <v>1.5266757363919896</v>
      </c>
      <c r="X45" s="54">
        <f t="shared" si="7"/>
        <v>1.6092575251711663</v>
      </c>
      <c r="Y45" s="54">
        <f t="shared" si="8"/>
        <v>-0.71230516520427134</v>
      </c>
      <c r="Z45" s="54">
        <f t="shared" si="9"/>
        <v>1.16418939885064</v>
      </c>
      <c r="AA45" s="55">
        <v>0.75</v>
      </c>
      <c r="AB45" s="55">
        <f t="shared" si="4"/>
        <v>0.6299605249474366</v>
      </c>
      <c r="AC45" s="54"/>
      <c r="AD45" s="54"/>
      <c r="AE45" s="54"/>
      <c r="AF45" s="54"/>
      <c r="AG45" s="54"/>
      <c r="AH45" s="54"/>
    </row>
    <row r="46" spans="1:175" x14ac:dyDescent="0.3">
      <c r="V46" s="54">
        <f>Z46/(AD43-Y46)</f>
        <v>-0.62346313131480702</v>
      </c>
      <c r="W46" s="54">
        <f t="shared" si="6"/>
        <v>1.8703893939444209</v>
      </c>
      <c r="X46" s="54">
        <f t="shared" si="7"/>
        <v>1.9715635320954388</v>
      </c>
      <c r="Y46" s="54">
        <f t="shared" si="8"/>
        <v>-0.9031395460972661</v>
      </c>
      <c r="Z46" s="54">
        <f t="shared" si="9"/>
        <v>1.3073151845203861</v>
      </c>
      <c r="AA46" s="55">
        <v>0.8</v>
      </c>
      <c r="AB46" s="55">
        <f t="shared" si="4"/>
        <v>0.58480354764257325</v>
      </c>
      <c r="AC46" s="54"/>
      <c r="AD46" s="54"/>
      <c r="AE46" s="54"/>
      <c r="AF46" s="54"/>
      <c r="AG46" s="54"/>
      <c r="AH46" s="54"/>
    </row>
    <row r="47" spans="1:175" x14ac:dyDescent="0.3">
      <c r="A47" s="61"/>
      <c r="B47" s="61"/>
      <c r="C47" s="61"/>
      <c r="D47" s="61"/>
      <c r="E47" s="61"/>
      <c r="F47" s="61"/>
      <c r="G47" s="61"/>
      <c r="H47" s="61"/>
      <c r="I47" s="61"/>
      <c r="J47" s="61"/>
      <c r="K47" s="61"/>
      <c r="V47" s="54">
        <f>Z47/(AD43-Y47)</f>
        <v>-0.7461179795124967</v>
      </c>
      <c r="W47" s="54">
        <f t="shared" si="6"/>
        <v>2.2383539385374904</v>
      </c>
      <c r="X47" s="54">
        <f t="shared" si="7"/>
        <v>2.3594322184623371</v>
      </c>
      <c r="Y47" s="54">
        <f t="shared" si="8"/>
        <v>-1.0694852610253549</v>
      </c>
      <c r="Z47" s="54">
        <f t="shared" si="9"/>
        <v>1.4403917564628572</v>
      </c>
      <c r="AA47" s="55">
        <v>0.85</v>
      </c>
      <c r="AB47" s="55">
        <f t="shared" si="4"/>
        <v>0.53132928459130557</v>
      </c>
      <c r="AC47" s="54"/>
      <c r="AD47" s="54"/>
      <c r="AE47" s="54"/>
      <c r="AF47" s="54"/>
      <c r="AG47" s="54"/>
      <c r="AH47" s="54"/>
    </row>
    <row r="48" spans="1:175" x14ac:dyDescent="0.3">
      <c r="A48" s="61"/>
      <c r="B48" s="61"/>
      <c r="C48" s="61"/>
      <c r="D48" s="61"/>
      <c r="E48" s="61"/>
      <c r="F48" s="61"/>
      <c r="G48" s="61"/>
      <c r="H48" s="61"/>
      <c r="I48" s="61"/>
      <c r="J48" s="61"/>
      <c r="K48" s="61"/>
      <c r="V48" s="54">
        <f>Z48/(AD43-Y48)</f>
        <v>-1.0100411751048823</v>
      </c>
      <c r="W48" s="54">
        <f t="shared" si="6"/>
        <v>3.0301235253146475</v>
      </c>
      <c r="X48" s="54">
        <f t="shared" si="7"/>
        <v>3.1940306438843882</v>
      </c>
      <c r="Y48" s="54">
        <f t="shared" si="8"/>
        <v>-1.3434080246005531</v>
      </c>
      <c r="Z48" s="54">
        <f t="shared" si="9"/>
        <v>1.6732261055017759</v>
      </c>
      <c r="AA48" s="55">
        <v>0.9</v>
      </c>
      <c r="AB48" s="55">
        <f t="shared" si="4"/>
        <v>0.46415888336127786</v>
      </c>
      <c r="AC48" s="54"/>
      <c r="AD48" s="54"/>
      <c r="AE48" s="54"/>
      <c r="AF48" s="54"/>
      <c r="AG48" s="54"/>
      <c r="AH48" s="54"/>
    </row>
    <row r="49" spans="1:34" x14ac:dyDescent="0.3">
      <c r="A49" s="61"/>
      <c r="B49" s="61"/>
      <c r="C49" s="61"/>
      <c r="D49" s="61"/>
      <c r="E49" s="61"/>
      <c r="F49" s="61"/>
      <c r="G49" s="61"/>
      <c r="H49" s="61"/>
      <c r="I49" s="61"/>
      <c r="J49" s="61"/>
      <c r="K49" s="61"/>
      <c r="V49" s="54">
        <f>Z49/(AD43-Y49)</f>
        <v>-2.016583712308317</v>
      </c>
      <c r="W49" s="54">
        <f t="shared" si="6"/>
        <v>6.049751136924951</v>
      </c>
      <c r="X49" s="54">
        <f t="shared" si="7"/>
        <v>6.3769976232920085</v>
      </c>
      <c r="Y49" s="54">
        <f t="shared" si="8"/>
        <v>-1.9151146699447832</v>
      </c>
      <c r="Z49" s="54">
        <f t="shared" si="9"/>
        <v>2.187762086311583</v>
      </c>
      <c r="AA49" s="55">
        <v>0.95</v>
      </c>
      <c r="AB49" s="55">
        <f t="shared" si="4"/>
        <v>0.36840314986403883</v>
      </c>
      <c r="AC49" s="54"/>
      <c r="AD49" s="54"/>
      <c r="AE49" s="54"/>
      <c r="AF49" s="54"/>
      <c r="AG49" s="54"/>
      <c r="AH49" s="54"/>
    </row>
    <row r="50" spans="1:34" x14ac:dyDescent="0.3">
      <c r="A50" s="61"/>
      <c r="B50" s="61"/>
      <c r="C50" s="61"/>
      <c r="D50" s="61"/>
      <c r="E50" s="61"/>
      <c r="F50" s="61"/>
      <c r="G50" s="61"/>
      <c r="H50" s="61"/>
      <c r="I50" s="61"/>
      <c r="J50" s="61"/>
      <c r="K50" s="61"/>
      <c r="V50" s="54">
        <f>Z50/(AD43-Y50)</f>
        <v>-26.793650147424078</v>
      </c>
      <c r="W50" s="54">
        <f t="shared" si="6"/>
        <v>80.380950442272237</v>
      </c>
      <c r="X50" s="54">
        <f t="shared" si="7"/>
        <v>84.728961295566364</v>
      </c>
      <c r="Y50" s="54">
        <f t="shared" si="8"/>
        <v>-2.8839949634326376</v>
      </c>
      <c r="Z50" s="54">
        <f t="shared" si="9"/>
        <v>3.1081983651250447</v>
      </c>
      <c r="AA50" s="55">
        <v>0.97</v>
      </c>
      <c r="AB50" s="55">
        <f t="shared" si="4"/>
        <v>0.31072325059538602</v>
      </c>
      <c r="AC50" s="54"/>
      <c r="AD50" s="54"/>
      <c r="AE50" s="54"/>
      <c r="AF50" s="54"/>
      <c r="AG50" s="54"/>
      <c r="AH50" s="54"/>
    </row>
    <row r="51" spans="1:34" x14ac:dyDescent="0.3">
      <c r="A51" s="61"/>
      <c r="B51" s="61"/>
      <c r="C51" s="61"/>
      <c r="D51" s="61"/>
      <c r="E51" s="61"/>
      <c r="F51" s="61"/>
      <c r="G51" s="61"/>
      <c r="H51" s="61"/>
      <c r="I51" s="61"/>
      <c r="J51" s="61"/>
      <c r="K51" s="61"/>
      <c r="V51" s="54">
        <f>Z51/(AD43-Y51)</f>
        <v>4.4400501965148873</v>
      </c>
      <c r="W51" s="54">
        <f t="shared" si="6"/>
        <v>-13.320150589544662</v>
      </c>
      <c r="X51" s="54">
        <f t="shared" si="7"/>
        <v>14.040671546465251</v>
      </c>
      <c r="Y51" s="54">
        <f t="shared" si="8"/>
        <v>-3.928148893589519</v>
      </c>
      <c r="Z51" s="54">
        <f t="shared" si="9"/>
        <v>4.121027677377219</v>
      </c>
      <c r="AA51" s="55">
        <v>0.98</v>
      </c>
      <c r="AB51" s="55">
        <f t="shared" si="4"/>
        <v>0.2714417616594908</v>
      </c>
      <c r="AC51" s="54"/>
      <c r="AD51" s="54"/>
      <c r="AE51" s="54"/>
      <c r="AF51" s="54"/>
      <c r="AG51" s="54"/>
      <c r="AH51" s="54"/>
    </row>
    <row r="52" spans="1:34" x14ac:dyDescent="0.3">
      <c r="A52" s="61"/>
      <c r="B52" s="61"/>
      <c r="C52" s="61"/>
      <c r="D52" s="61"/>
      <c r="E52" s="61"/>
      <c r="F52" s="61"/>
      <c r="G52" s="61"/>
      <c r="H52" s="61"/>
      <c r="I52" s="61"/>
      <c r="J52" s="61"/>
      <c r="K52" s="61"/>
      <c r="V52" s="54">
        <f>Z52/(AD43-Y52)</f>
        <v>2.2152510236401999</v>
      </c>
      <c r="W52" s="54">
        <f t="shared" si="6"/>
        <v>-6.6457530709205992</v>
      </c>
      <c r="X52" s="54">
        <f t="shared" si="7"/>
        <v>7.0052388237225385</v>
      </c>
      <c r="Y52" s="54">
        <f t="shared" si="8"/>
        <v>-5.5998292656302304</v>
      </c>
      <c r="Z52" s="54">
        <f t="shared" si="9"/>
        <v>5.7592744419771167</v>
      </c>
      <c r="AA52" s="55">
        <v>0.99</v>
      </c>
      <c r="AB52" s="55">
        <f t="shared" si="4"/>
        <v>0.21544346900318845</v>
      </c>
      <c r="AC52" s="54"/>
      <c r="AD52" s="54"/>
      <c r="AE52" s="54"/>
      <c r="AF52" s="54"/>
      <c r="AG52" s="54"/>
      <c r="AH52" s="54"/>
    </row>
    <row r="53" spans="1:34" x14ac:dyDescent="0.3">
      <c r="A53" s="61"/>
      <c r="B53" s="61"/>
      <c r="C53" s="61"/>
      <c r="D53" s="61"/>
      <c r="E53" s="61"/>
      <c r="F53" s="61"/>
      <c r="G53" s="61"/>
      <c r="H53" s="61"/>
      <c r="I53" s="61"/>
      <c r="J53" s="61"/>
      <c r="K53" s="61"/>
      <c r="V53" s="54">
        <f>Z53/(AD43-Y53)</f>
        <v>1.1617743680123036</v>
      </c>
      <c r="W53" s="54">
        <f t="shared" si="6"/>
        <v>-3.4853231040369117</v>
      </c>
      <c r="X53" s="54">
        <f t="shared" si="7"/>
        <v>3.6738531301215458</v>
      </c>
      <c r="Y53" s="54">
        <f t="shared" si="8"/>
        <v>-21.544346900318825</v>
      </c>
      <c r="Z53" s="54">
        <f t="shared" si="9"/>
        <v>21.544346900318825</v>
      </c>
      <c r="AA53" s="55">
        <v>1</v>
      </c>
      <c r="AB53" s="55">
        <f t="shared" si="4"/>
        <v>0</v>
      </c>
      <c r="AC53" s="54"/>
      <c r="AD53" s="54"/>
      <c r="AE53" s="54"/>
      <c r="AF53" s="54"/>
      <c r="AG53" s="54"/>
      <c r="AH53" s="54"/>
    </row>
    <row r="54" spans="1:34" x14ac:dyDescent="0.3">
      <c r="A54" s="61"/>
      <c r="B54" s="61"/>
      <c r="C54" s="61"/>
      <c r="D54" s="61"/>
      <c r="E54" s="61"/>
      <c r="F54" s="61"/>
      <c r="G54" s="61"/>
      <c r="H54" s="61"/>
      <c r="I54" s="61"/>
      <c r="J54" s="61"/>
      <c r="K54" s="61"/>
    </row>
    <row r="55" spans="1:34" x14ac:dyDescent="0.3">
      <c r="A55" s="61"/>
      <c r="B55" s="61"/>
      <c r="C55" s="61"/>
      <c r="D55" s="61"/>
      <c r="E55" s="61"/>
      <c r="F55" s="61"/>
      <c r="G55" s="61"/>
      <c r="H55" s="61"/>
      <c r="I55" s="61"/>
      <c r="J55" s="61"/>
      <c r="K55" s="61"/>
    </row>
    <row r="56" spans="1:34" x14ac:dyDescent="0.3">
      <c r="A56" s="61"/>
      <c r="B56" s="61"/>
      <c r="C56" s="61"/>
      <c r="D56" s="61"/>
      <c r="E56" s="61"/>
      <c r="F56" s="61"/>
      <c r="G56" s="61"/>
      <c r="H56" s="61"/>
      <c r="I56" s="61"/>
      <c r="J56" s="61"/>
      <c r="K56" s="61"/>
    </row>
    <row r="57" spans="1:34" x14ac:dyDescent="0.3">
      <c r="A57" s="33"/>
      <c r="B57" s="36"/>
      <c r="C57" s="37"/>
      <c r="D57" s="33"/>
      <c r="E57" s="33"/>
      <c r="F57" s="33"/>
      <c r="G57" s="37"/>
      <c r="H57" s="33"/>
      <c r="I57" s="33"/>
      <c r="J57" s="33"/>
      <c r="K57" s="33"/>
    </row>
    <row r="58" spans="1:34" x14ac:dyDescent="0.3">
      <c r="A58" s="33"/>
      <c r="B58" s="38"/>
      <c r="C58" s="37"/>
      <c r="D58" s="39"/>
      <c r="E58" s="39"/>
      <c r="F58" s="40" t="s">
        <v>40</v>
      </c>
      <c r="G58" s="37"/>
      <c r="H58" s="39"/>
      <c r="I58" s="39"/>
      <c r="J58" s="39"/>
      <c r="K58" s="33"/>
    </row>
    <row r="59" spans="1:34" x14ac:dyDescent="0.3">
      <c r="A59" s="33"/>
      <c r="B59" s="39"/>
      <c r="C59" s="39"/>
      <c r="D59" s="39"/>
      <c r="E59" s="39"/>
      <c r="F59" s="74" t="s">
        <v>41</v>
      </c>
      <c r="G59" s="39"/>
      <c r="H59" s="39"/>
      <c r="I59" s="39"/>
      <c r="J59" s="39"/>
      <c r="K59" s="33"/>
    </row>
  </sheetData>
  <hyperlinks>
    <hyperlink ref="F59" r:id="rId1"/>
  </hyperlinks>
  <pageMargins left="0.47244094488188981" right="0.23622047244094491" top="0.31496062992125984" bottom="0.98425196850393704" header="0.43307086614173229" footer="0.59055118110236227"/>
  <pageSetup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Stress</vt:lpstr>
      <vt:lpstr>'READ ME'!Print_Area</vt:lpstr>
      <vt:lpstr>Stress!Print_Area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dcterms:created xsi:type="dcterms:W3CDTF">2009-04-21T14:22:46Z</dcterms:created>
  <dcterms:modified xsi:type="dcterms:W3CDTF">2016-03-08T02:21:37Z</dcterms:modified>
  <cp:category>Engineering Spreadsheets;Analysis;AA-SM</cp:category>
</cp:coreProperties>
</file>